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Work\Mravec-stavby, s.r.o\_00__rozpočty\CEPPRE\_2022\10_Údolní 10\"/>
    </mc:Choice>
  </mc:AlternateContent>
  <bookViews>
    <workbookView xWindow="360" yWindow="276" windowWidth="18732" windowHeight="12216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Pol'!$A$1:$U$161</definedName>
    <definedName name="_xlnm.Print_Area" localSheetId="1">Stavba!$A$1:$J$62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1" i="1" l="1"/>
  <c r="I62" i="1" s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G39" i="1"/>
  <c r="H39" i="1" s="1"/>
  <c r="H40" i="1" s="1"/>
  <c r="F39" i="1"/>
  <c r="G151" i="12"/>
  <c r="AC151" i="12"/>
  <c r="AD151" i="12"/>
  <c r="BA29" i="12"/>
  <c r="BA26" i="12"/>
  <c r="BA23" i="12"/>
  <c r="F9" i="12"/>
  <c r="G9" i="12" s="1"/>
  <c r="I9" i="12"/>
  <c r="I8" i="12" s="1"/>
  <c r="K9" i="12"/>
  <c r="K8" i="12" s="1"/>
  <c r="O9" i="12"/>
  <c r="O8" i="12" s="1"/>
  <c r="Q9" i="12"/>
  <c r="Q8" i="12" s="1"/>
  <c r="U9" i="12"/>
  <c r="U8" i="12" s="1"/>
  <c r="F11" i="12"/>
  <c r="G11" i="12"/>
  <c r="M11" i="12" s="1"/>
  <c r="M10" i="12" s="1"/>
  <c r="I11" i="12"/>
  <c r="I10" i="12" s="1"/>
  <c r="K11" i="12"/>
  <c r="K10" i="12" s="1"/>
  <c r="O11" i="12"/>
  <c r="O10" i="12" s="1"/>
  <c r="Q11" i="12"/>
  <c r="Q10" i="12" s="1"/>
  <c r="U11" i="12"/>
  <c r="U10" i="12" s="1"/>
  <c r="F12" i="12"/>
  <c r="G12" i="12"/>
  <c r="M12" i="12" s="1"/>
  <c r="I12" i="12"/>
  <c r="K12" i="12"/>
  <c r="O12" i="12"/>
  <c r="Q12" i="12"/>
  <c r="U12" i="12"/>
  <c r="F14" i="12"/>
  <c r="G14" i="12"/>
  <c r="M14" i="12" s="1"/>
  <c r="M13" i="12" s="1"/>
  <c r="I14" i="12"/>
  <c r="I13" i="12" s="1"/>
  <c r="K14" i="12"/>
  <c r="K13" i="12" s="1"/>
  <c r="O14" i="12"/>
  <c r="O13" i="12" s="1"/>
  <c r="Q14" i="12"/>
  <c r="Q13" i="12" s="1"/>
  <c r="U14" i="12"/>
  <c r="U13" i="12" s="1"/>
  <c r="F16" i="12"/>
  <c r="G16" i="12"/>
  <c r="M16" i="12" s="1"/>
  <c r="M15" i="12" s="1"/>
  <c r="I16" i="12"/>
  <c r="I15" i="12" s="1"/>
  <c r="K16" i="12"/>
  <c r="K15" i="12" s="1"/>
  <c r="O16" i="12"/>
  <c r="O15" i="12" s="1"/>
  <c r="Q16" i="12"/>
  <c r="Q15" i="12" s="1"/>
  <c r="U16" i="12"/>
  <c r="U15" i="12" s="1"/>
  <c r="F18" i="12"/>
  <c r="G18" i="12"/>
  <c r="G17" i="12" s="1"/>
  <c r="I18" i="12"/>
  <c r="I17" i="12" s="1"/>
  <c r="K18" i="12"/>
  <c r="K17" i="12" s="1"/>
  <c r="M18" i="12"/>
  <c r="M17" i="12" s="1"/>
  <c r="O18" i="12"/>
  <c r="O17" i="12" s="1"/>
  <c r="Q18" i="12"/>
  <c r="Q17" i="12" s="1"/>
  <c r="U18" i="12"/>
  <c r="U17" i="12" s="1"/>
  <c r="F19" i="12"/>
  <c r="G19" i="12"/>
  <c r="I19" i="12"/>
  <c r="K19" i="12"/>
  <c r="M19" i="12"/>
  <c r="O19" i="12"/>
  <c r="Q19" i="12"/>
  <c r="U19" i="12"/>
  <c r="F20" i="12"/>
  <c r="G20" i="12"/>
  <c r="I20" i="12"/>
  <c r="K20" i="12"/>
  <c r="M20" i="12"/>
  <c r="O20" i="12"/>
  <c r="Q20" i="12"/>
  <c r="U20" i="12"/>
  <c r="F22" i="12"/>
  <c r="G22" i="12"/>
  <c r="G21" i="12" s="1"/>
  <c r="I22" i="12"/>
  <c r="I21" i="12" s="1"/>
  <c r="K22" i="12"/>
  <c r="K21" i="12" s="1"/>
  <c r="M22" i="12"/>
  <c r="M21" i="12" s="1"/>
  <c r="O22" i="12"/>
  <c r="O21" i="12" s="1"/>
  <c r="Q22" i="12"/>
  <c r="Q21" i="12" s="1"/>
  <c r="U22" i="12"/>
  <c r="U21" i="12" s="1"/>
  <c r="F24" i="12"/>
  <c r="G24" i="12"/>
  <c r="I24" i="12"/>
  <c r="K24" i="12"/>
  <c r="M24" i="12"/>
  <c r="O24" i="12"/>
  <c r="Q24" i="12"/>
  <c r="U24" i="12"/>
  <c r="F25" i="12"/>
  <c r="G25" i="12"/>
  <c r="I25" i="12"/>
  <c r="K25" i="12"/>
  <c r="M25" i="12"/>
  <c r="O25" i="12"/>
  <c r="Q25" i="12"/>
  <c r="U25" i="12"/>
  <c r="F27" i="12"/>
  <c r="G27" i="12"/>
  <c r="I27" i="12"/>
  <c r="K27" i="12"/>
  <c r="M27" i="12"/>
  <c r="O27" i="12"/>
  <c r="Q27" i="12"/>
  <c r="U27" i="12"/>
  <c r="F28" i="12"/>
  <c r="G28" i="12"/>
  <c r="I28" i="12"/>
  <c r="K28" i="12"/>
  <c r="M28" i="12"/>
  <c r="O28" i="12"/>
  <c r="Q28" i="12"/>
  <c r="U28" i="12"/>
  <c r="F30" i="12"/>
  <c r="G30" i="12"/>
  <c r="I30" i="12"/>
  <c r="K30" i="12"/>
  <c r="M30" i="12"/>
  <c r="O30" i="12"/>
  <c r="Q30" i="12"/>
  <c r="U30" i="12"/>
  <c r="F31" i="12"/>
  <c r="G31" i="12"/>
  <c r="I31" i="12"/>
  <c r="K31" i="12"/>
  <c r="M31" i="12"/>
  <c r="O31" i="12"/>
  <c r="Q31" i="12"/>
  <c r="U31" i="12"/>
  <c r="F32" i="12"/>
  <c r="G32" i="12"/>
  <c r="I32" i="12"/>
  <c r="K32" i="12"/>
  <c r="M32" i="12"/>
  <c r="O32" i="12"/>
  <c r="Q32" i="12"/>
  <c r="U32" i="12"/>
  <c r="F33" i="12"/>
  <c r="G33" i="12"/>
  <c r="I33" i="12"/>
  <c r="K33" i="12"/>
  <c r="M33" i="12"/>
  <c r="O33" i="12"/>
  <c r="Q33" i="12"/>
  <c r="U33" i="12"/>
  <c r="F34" i="12"/>
  <c r="G34" i="12"/>
  <c r="I34" i="12"/>
  <c r="K34" i="12"/>
  <c r="M34" i="12"/>
  <c r="O34" i="12"/>
  <c r="Q34" i="12"/>
  <c r="U34" i="12"/>
  <c r="F35" i="12"/>
  <c r="G35" i="12"/>
  <c r="I35" i="12"/>
  <c r="K35" i="12"/>
  <c r="M35" i="12"/>
  <c r="O35" i="12"/>
  <c r="Q35" i="12"/>
  <c r="U35" i="12"/>
  <c r="F36" i="12"/>
  <c r="G36" i="12"/>
  <c r="I36" i="12"/>
  <c r="K36" i="12"/>
  <c r="M36" i="12"/>
  <c r="O36" i="12"/>
  <c r="Q36" i="12"/>
  <c r="U36" i="12"/>
  <c r="F37" i="12"/>
  <c r="G37" i="12"/>
  <c r="I37" i="12"/>
  <c r="K37" i="12"/>
  <c r="M37" i="12"/>
  <c r="O37" i="12"/>
  <c r="Q37" i="12"/>
  <c r="U37" i="12"/>
  <c r="F38" i="12"/>
  <c r="G38" i="12"/>
  <c r="I38" i="12"/>
  <c r="K38" i="12"/>
  <c r="M38" i="12"/>
  <c r="O38" i="12"/>
  <c r="Q38" i="12"/>
  <c r="U38" i="12"/>
  <c r="F40" i="12"/>
  <c r="G40" i="12"/>
  <c r="G39" i="12" s="1"/>
  <c r="I40" i="12"/>
  <c r="I39" i="12" s="1"/>
  <c r="K40" i="12"/>
  <c r="K39" i="12" s="1"/>
  <c r="O40" i="12"/>
  <c r="O39" i="12" s="1"/>
  <c r="Q40" i="12"/>
  <c r="Q39" i="12" s="1"/>
  <c r="U40" i="12"/>
  <c r="U39" i="12" s="1"/>
  <c r="F42" i="12"/>
  <c r="G42" i="12"/>
  <c r="G41" i="12" s="1"/>
  <c r="I42" i="12"/>
  <c r="I41" i="12" s="1"/>
  <c r="K42" i="12"/>
  <c r="K41" i="12" s="1"/>
  <c r="O42" i="12"/>
  <c r="O41" i="12" s="1"/>
  <c r="Q42" i="12"/>
  <c r="Q41" i="12" s="1"/>
  <c r="U42" i="12"/>
  <c r="U41" i="12" s="1"/>
  <c r="F43" i="12"/>
  <c r="G43" i="12"/>
  <c r="M43" i="12" s="1"/>
  <c r="I43" i="12"/>
  <c r="K43" i="12"/>
  <c r="O43" i="12"/>
  <c r="Q43" i="12"/>
  <c r="U43" i="12"/>
  <c r="F44" i="12"/>
  <c r="G44" i="12"/>
  <c r="M44" i="12" s="1"/>
  <c r="I44" i="12"/>
  <c r="K44" i="12"/>
  <c r="O44" i="12"/>
  <c r="Q44" i="12"/>
  <c r="U44" i="12"/>
  <c r="F45" i="12"/>
  <c r="G45" i="12"/>
  <c r="M45" i="12" s="1"/>
  <c r="I45" i="12"/>
  <c r="K45" i="12"/>
  <c r="O45" i="12"/>
  <c r="Q45" i="12"/>
  <c r="U45" i="12"/>
  <c r="F46" i="12"/>
  <c r="G46" i="12"/>
  <c r="M46" i="12" s="1"/>
  <c r="I46" i="12"/>
  <c r="K46" i="12"/>
  <c r="O46" i="12"/>
  <c r="Q46" i="12"/>
  <c r="U46" i="12"/>
  <c r="F47" i="12"/>
  <c r="G47" i="12"/>
  <c r="M47" i="12" s="1"/>
  <c r="I47" i="12"/>
  <c r="K47" i="12"/>
  <c r="O47" i="12"/>
  <c r="Q47" i="12"/>
  <c r="U47" i="12"/>
  <c r="F48" i="12"/>
  <c r="G48" i="12"/>
  <c r="M48" i="12" s="1"/>
  <c r="I48" i="12"/>
  <c r="K48" i="12"/>
  <c r="O48" i="12"/>
  <c r="Q48" i="12"/>
  <c r="U48" i="12"/>
  <c r="F49" i="12"/>
  <c r="G49" i="12"/>
  <c r="M49" i="12" s="1"/>
  <c r="I49" i="12"/>
  <c r="K49" i="12"/>
  <c r="O49" i="12"/>
  <c r="Q49" i="12"/>
  <c r="U49" i="12"/>
  <c r="F50" i="12"/>
  <c r="G50" i="12"/>
  <c r="M50" i="12" s="1"/>
  <c r="I50" i="12"/>
  <c r="K50" i="12"/>
  <c r="O50" i="12"/>
  <c r="Q50" i="12"/>
  <c r="U50" i="12"/>
  <c r="F51" i="12"/>
  <c r="G51" i="12"/>
  <c r="M51" i="12" s="1"/>
  <c r="I51" i="12"/>
  <c r="K51" i="12"/>
  <c r="O51" i="12"/>
  <c r="Q51" i="12"/>
  <c r="U51" i="12"/>
  <c r="F52" i="12"/>
  <c r="G52" i="12"/>
  <c r="M52" i="12" s="1"/>
  <c r="I52" i="12"/>
  <c r="K52" i="12"/>
  <c r="O52" i="12"/>
  <c r="Q52" i="12"/>
  <c r="U52" i="12"/>
  <c r="F53" i="12"/>
  <c r="G53" i="12"/>
  <c r="M53" i="12" s="1"/>
  <c r="I53" i="12"/>
  <c r="K53" i="12"/>
  <c r="O53" i="12"/>
  <c r="Q53" i="12"/>
  <c r="U53" i="12"/>
  <c r="F54" i="12"/>
  <c r="G54" i="12"/>
  <c r="M54" i="12" s="1"/>
  <c r="I54" i="12"/>
  <c r="K54" i="12"/>
  <c r="O54" i="12"/>
  <c r="Q54" i="12"/>
  <c r="U54" i="12"/>
  <c r="F55" i="12"/>
  <c r="G55" i="12"/>
  <c r="M55" i="12" s="1"/>
  <c r="I55" i="12"/>
  <c r="K55" i="12"/>
  <c r="O55" i="12"/>
  <c r="Q55" i="12"/>
  <c r="U55" i="12"/>
  <c r="F56" i="12"/>
  <c r="G56" i="12"/>
  <c r="M56" i="12" s="1"/>
  <c r="I56" i="12"/>
  <c r="K56" i="12"/>
  <c r="O56" i="12"/>
  <c r="Q56" i="12"/>
  <c r="U56" i="12"/>
  <c r="F57" i="12"/>
  <c r="G57" i="12"/>
  <c r="M57" i="12" s="1"/>
  <c r="I57" i="12"/>
  <c r="K57" i="12"/>
  <c r="O57" i="12"/>
  <c r="Q57" i="12"/>
  <c r="U57" i="12"/>
  <c r="F58" i="12"/>
  <c r="G58" i="12"/>
  <c r="M58" i="12" s="1"/>
  <c r="I58" i="12"/>
  <c r="K58" i="12"/>
  <c r="O58" i="12"/>
  <c r="Q58" i="12"/>
  <c r="U58" i="12"/>
  <c r="F59" i="12"/>
  <c r="G59" i="12"/>
  <c r="M59" i="12" s="1"/>
  <c r="I59" i="12"/>
  <c r="K59" i="12"/>
  <c r="O59" i="12"/>
  <c r="Q59" i="12"/>
  <c r="U59" i="12"/>
  <c r="F60" i="12"/>
  <c r="G60" i="12"/>
  <c r="M60" i="12" s="1"/>
  <c r="I60" i="12"/>
  <c r="K60" i="12"/>
  <c r="O60" i="12"/>
  <c r="Q60" i="12"/>
  <c r="U60" i="12"/>
  <c r="F61" i="12"/>
  <c r="G61" i="12"/>
  <c r="M61" i="12" s="1"/>
  <c r="I61" i="12"/>
  <c r="K61" i="12"/>
  <c r="O61" i="12"/>
  <c r="Q61" i="12"/>
  <c r="U61" i="12"/>
  <c r="F62" i="12"/>
  <c r="G62" i="12"/>
  <c r="M62" i="12" s="1"/>
  <c r="I62" i="12"/>
  <c r="K62" i="12"/>
  <c r="O62" i="12"/>
  <c r="Q62" i="12"/>
  <c r="U62" i="12"/>
  <c r="F63" i="12"/>
  <c r="G63" i="12"/>
  <c r="M63" i="12" s="1"/>
  <c r="I63" i="12"/>
  <c r="K63" i="12"/>
  <c r="O63" i="12"/>
  <c r="Q63" i="12"/>
  <c r="U63" i="12"/>
  <c r="F64" i="12"/>
  <c r="G64" i="12"/>
  <c r="M64" i="12" s="1"/>
  <c r="I64" i="12"/>
  <c r="K64" i="12"/>
  <c r="O64" i="12"/>
  <c r="Q64" i="12"/>
  <c r="U64" i="12"/>
  <c r="F65" i="12"/>
  <c r="G65" i="12"/>
  <c r="M65" i="12" s="1"/>
  <c r="I65" i="12"/>
  <c r="K65" i="12"/>
  <c r="O65" i="12"/>
  <c r="Q65" i="12"/>
  <c r="U65" i="12"/>
  <c r="F66" i="12"/>
  <c r="G66" i="12"/>
  <c r="M66" i="12" s="1"/>
  <c r="I66" i="12"/>
  <c r="K66" i="12"/>
  <c r="O66" i="12"/>
  <c r="Q66" i="12"/>
  <c r="U66" i="12"/>
  <c r="F67" i="12"/>
  <c r="G67" i="12"/>
  <c r="M67" i="12" s="1"/>
  <c r="I67" i="12"/>
  <c r="K67" i="12"/>
  <c r="O67" i="12"/>
  <c r="Q67" i="12"/>
  <c r="U67" i="12"/>
  <c r="F68" i="12"/>
  <c r="G68" i="12"/>
  <c r="M68" i="12" s="1"/>
  <c r="I68" i="12"/>
  <c r="K68" i="12"/>
  <c r="O68" i="12"/>
  <c r="Q68" i="12"/>
  <c r="U68" i="12"/>
  <c r="F69" i="12"/>
  <c r="G69" i="12"/>
  <c r="M69" i="12" s="1"/>
  <c r="I69" i="12"/>
  <c r="K69" i="12"/>
  <c r="O69" i="12"/>
  <c r="Q69" i="12"/>
  <c r="U69" i="12"/>
  <c r="F71" i="12"/>
  <c r="G71" i="12" s="1"/>
  <c r="I71" i="12"/>
  <c r="I70" i="12" s="1"/>
  <c r="K71" i="12"/>
  <c r="K70" i="12" s="1"/>
  <c r="O71" i="12"/>
  <c r="O70" i="12" s="1"/>
  <c r="Q71" i="12"/>
  <c r="Q70" i="12" s="1"/>
  <c r="U71" i="12"/>
  <c r="U70" i="12" s="1"/>
  <c r="F72" i="12"/>
  <c r="G72" i="12" s="1"/>
  <c r="M72" i="12" s="1"/>
  <c r="I72" i="12"/>
  <c r="K72" i="12"/>
  <c r="O72" i="12"/>
  <c r="Q72" i="12"/>
  <c r="U72" i="12"/>
  <c r="F73" i="12"/>
  <c r="G73" i="12" s="1"/>
  <c r="M73" i="12" s="1"/>
  <c r="I73" i="12"/>
  <c r="K73" i="12"/>
  <c r="O73" i="12"/>
  <c r="Q73" i="12"/>
  <c r="U73" i="12"/>
  <c r="F74" i="12"/>
  <c r="G74" i="12" s="1"/>
  <c r="M74" i="12" s="1"/>
  <c r="I74" i="12"/>
  <c r="K74" i="12"/>
  <c r="O74" i="12"/>
  <c r="Q74" i="12"/>
  <c r="U74" i="12"/>
  <c r="F75" i="12"/>
  <c r="G75" i="12" s="1"/>
  <c r="M75" i="12" s="1"/>
  <c r="I75" i="12"/>
  <c r="K75" i="12"/>
  <c r="O75" i="12"/>
  <c r="Q75" i="12"/>
  <c r="U75" i="12"/>
  <c r="F76" i="12"/>
  <c r="G76" i="12" s="1"/>
  <c r="M76" i="12" s="1"/>
  <c r="I76" i="12"/>
  <c r="K76" i="12"/>
  <c r="O76" i="12"/>
  <c r="Q76" i="12"/>
  <c r="U76" i="12"/>
  <c r="F77" i="12"/>
  <c r="G77" i="12" s="1"/>
  <c r="M77" i="12" s="1"/>
  <c r="I77" i="12"/>
  <c r="K77" i="12"/>
  <c r="O77" i="12"/>
  <c r="Q77" i="12"/>
  <c r="U77" i="12"/>
  <c r="F78" i="12"/>
  <c r="G78" i="12" s="1"/>
  <c r="M78" i="12" s="1"/>
  <c r="I78" i="12"/>
  <c r="K78" i="12"/>
  <c r="O78" i="12"/>
  <c r="Q78" i="12"/>
  <c r="U78" i="12"/>
  <c r="F79" i="12"/>
  <c r="G79" i="12" s="1"/>
  <c r="M79" i="12" s="1"/>
  <c r="I79" i="12"/>
  <c r="K79" i="12"/>
  <c r="O79" i="12"/>
  <c r="Q79" i="12"/>
  <c r="U79" i="12"/>
  <c r="F80" i="12"/>
  <c r="G80" i="12" s="1"/>
  <c r="M80" i="12" s="1"/>
  <c r="I80" i="12"/>
  <c r="K80" i="12"/>
  <c r="O80" i="12"/>
  <c r="Q80" i="12"/>
  <c r="U80" i="12"/>
  <c r="F81" i="12"/>
  <c r="G81" i="12" s="1"/>
  <c r="M81" i="12" s="1"/>
  <c r="I81" i="12"/>
  <c r="K81" i="12"/>
  <c r="O81" i="12"/>
  <c r="Q81" i="12"/>
  <c r="U81" i="12"/>
  <c r="F82" i="12"/>
  <c r="G82" i="12" s="1"/>
  <c r="M82" i="12" s="1"/>
  <c r="I82" i="12"/>
  <c r="K82" i="12"/>
  <c r="O82" i="12"/>
  <c r="Q82" i="12"/>
  <c r="U82" i="12"/>
  <c r="F83" i="12"/>
  <c r="G83" i="12" s="1"/>
  <c r="M83" i="12" s="1"/>
  <c r="I83" i="12"/>
  <c r="K83" i="12"/>
  <c r="O83" i="12"/>
  <c r="Q83" i="12"/>
  <c r="U83" i="12"/>
  <c r="F84" i="12"/>
  <c r="G84" i="12" s="1"/>
  <c r="M84" i="12" s="1"/>
  <c r="I84" i="12"/>
  <c r="K84" i="12"/>
  <c r="O84" i="12"/>
  <c r="Q84" i="12"/>
  <c r="U84" i="12"/>
  <c r="F85" i="12"/>
  <c r="G85" i="12" s="1"/>
  <c r="M85" i="12" s="1"/>
  <c r="I85" i="12"/>
  <c r="K85" i="12"/>
  <c r="O85" i="12"/>
  <c r="Q85" i="12"/>
  <c r="U85" i="12"/>
  <c r="F86" i="12"/>
  <c r="G86" i="12" s="1"/>
  <c r="M86" i="12" s="1"/>
  <c r="I86" i="12"/>
  <c r="K86" i="12"/>
  <c r="O86" i="12"/>
  <c r="Q86" i="12"/>
  <c r="U86" i="12"/>
  <c r="F87" i="12"/>
  <c r="G87" i="12" s="1"/>
  <c r="M87" i="12" s="1"/>
  <c r="I87" i="12"/>
  <c r="K87" i="12"/>
  <c r="O87" i="12"/>
  <c r="Q87" i="12"/>
  <c r="U87" i="12"/>
  <c r="F88" i="12"/>
  <c r="G88" i="12" s="1"/>
  <c r="M88" i="12" s="1"/>
  <c r="I88" i="12"/>
  <c r="K88" i="12"/>
  <c r="O88" i="12"/>
  <c r="Q88" i="12"/>
  <c r="U88" i="12"/>
  <c r="F89" i="12"/>
  <c r="G89" i="12" s="1"/>
  <c r="M89" i="12" s="1"/>
  <c r="I89" i="12"/>
  <c r="K89" i="12"/>
  <c r="O89" i="12"/>
  <c r="Q89" i="12"/>
  <c r="U89" i="12"/>
  <c r="F91" i="12"/>
  <c r="G91" i="12" s="1"/>
  <c r="I91" i="12"/>
  <c r="I90" i="12" s="1"/>
  <c r="K91" i="12"/>
  <c r="K90" i="12" s="1"/>
  <c r="O91" i="12"/>
  <c r="O90" i="12" s="1"/>
  <c r="Q91" i="12"/>
  <c r="Q90" i="12" s="1"/>
  <c r="U91" i="12"/>
  <c r="U90" i="12" s="1"/>
  <c r="F92" i="12"/>
  <c r="G92" i="12" s="1"/>
  <c r="M92" i="12" s="1"/>
  <c r="I92" i="12"/>
  <c r="K92" i="12"/>
  <c r="O92" i="12"/>
  <c r="Q92" i="12"/>
  <c r="U92" i="12"/>
  <c r="F93" i="12"/>
  <c r="G93" i="12" s="1"/>
  <c r="M93" i="12" s="1"/>
  <c r="I93" i="12"/>
  <c r="K93" i="12"/>
  <c r="O93" i="12"/>
  <c r="Q93" i="12"/>
  <c r="U93" i="12"/>
  <c r="F94" i="12"/>
  <c r="G94" i="12" s="1"/>
  <c r="M94" i="12" s="1"/>
  <c r="I94" i="12"/>
  <c r="K94" i="12"/>
  <c r="O94" i="12"/>
  <c r="Q94" i="12"/>
  <c r="U94" i="12"/>
  <c r="F95" i="12"/>
  <c r="G95" i="12" s="1"/>
  <c r="M95" i="12" s="1"/>
  <c r="I95" i="12"/>
  <c r="K95" i="12"/>
  <c r="O95" i="12"/>
  <c r="Q95" i="12"/>
  <c r="U95" i="12"/>
  <c r="F96" i="12"/>
  <c r="G96" i="12" s="1"/>
  <c r="M96" i="12" s="1"/>
  <c r="I96" i="12"/>
  <c r="K96" i="12"/>
  <c r="O96" i="12"/>
  <c r="Q96" i="12"/>
  <c r="U96" i="12"/>
  <c r="F97" i="12"/>
  <c r="G97" i="12" s="1"/>
  <c r="M97" i="12" s="1"/>
  <c r="I97" i="12"/>
  <c r="K97" i="12"/>
  <c r="O97" i="12"/>
  <c r="Q97" i="12"/>
  <c r="U97" i="12"/>
  <c r="F98" i="12"/>
  <c r="G98" i="12" s="1"/>
  <c r="M98" i="12" s="1"/>
  <c r="I98" i="12"/>
  <c r="K98" i="12"/>
  <c r="O98" i="12"/>
  <c r="Q98" i="12"/>
  <c r="U98" i="12"/>
  <c r="F99" i="12"/>
  <c r="G99" i="12" s="1"/>
  <c r="M99" i="12" s="1"/>
  <c r="I99" i="12"/>
  <c r="K99" i="12"/>
  <c r="O99" i="12"/>
  <c r="Q99" i="12"/>
  <c r="U99" i="12"/>
  <c r="F100" i="12"/>
  <c r="G100" i="12" s="1"/>
  <c r="M100" i="12" s="1"/>
  <c r="I100" i="12"/>
  <c r="K100" i="12"/>
  <c r="O100" i="12"/>
  <c r="Q100" i="12"/>
  <c r="U100" i="12"/>
  <c r="F101" i="12"/>
  <c r="G101" i="12" s="1"/>
  <c r="M101" i="12" s="1"/>
  <c r="I101" i="12"/>
  <c r="K101" i="12"/>
  <c r="O101" i="12"/>
  <c r="Q101" i="12"/>
  <c r="U101" i="12"/>
  <c r="F102" i="12"/>
  <c r="G102" i="12" s="1"/>
  <c r="M102" i="12" s="1"/>
  <c r="I102" i="12"/>
  <c r="K102" i="12"/>
  <c r="O102" i="12"/>
  <c r="Q102" i="12"/>
  <c r="U102" i="12"/>
  <c r="F103" i="12"/>
  <c r="G103" i="12" s="1"/>
  <c r="M103" i="12" s="1"/>
  <c r="I103" i="12"/>
  <c r="K103" i="12"/>
  <c r="O103" i="12"/>
  <c r="Q103" i="12"/>
  <c r="U103" i="12"/>
  <c r="F104" i="12"/>
  <c r="G104" i="12" s="1"/>
  <c r="M104" i="12" s="1"/>
  <c r="I104" i="12"/>
  <c r="K104" i="12"/>
  <c r="O104" i="12"/>
  <c r="Q104" i="12"/>
  <c r="U104" i="12"/>
  <c r="F106" i="12"/>
  <c r="G106" i="12"/>
  <c r="M106" i="12" s="1"/>
  <c r="I106" i="12"/>
  <c r="I105" i="12" s="1"/>
  <c r="K106" i="12"/>
  <c r="K105" i="12" s="1"/>
  <c r="O106" i="12"/>
  <c r="O105" i="12" s="1"/>
  <c r="Q106" i="12"/>
  <c r="Q105" i="12" s="1"/>
  <c r="U106" i="12"/>
  <c r="U105" i="12" s="1"/>
  <c r="F107" i="12"/>
  <c r="G107" i="12"/>
  <c r="M107" i="12" s="1"/>
  <c r="I107" i="12"/>
  <c r="K107" i="12"/>
  <c r="O107" i="12"/>
  <c r="Q107" i="12"/>
  <c r="U107" i="12"/>
  <c r="F108" i="12"/>
  <c r="G108" i="12"/>
  <c r="M108" i="12" s="1"/>
  <c r="I108" i="12"/>
  <c r="K108" i="12"/>
  <c r="O108" i="12"/>
  <c r="Q108" i="12"/>
  <c r="U108" i="12"/>
  <c r="F109" i="12"/>
  <c r="G109" i="12"/>
  <c r="M109" i="12" s="1"/>
  <c r="I109" i="12"/>
  <c r="K109" i="12"/>
  <c r="O109" i="12"/>
  <c r="Q109" i="12"/>
  <c r="U109" i="12"/>
  <c r="F110" i="12"/>
  <c r="G110" i="12"/>
  <c r="M110" i="12" s="1"/>
  <c r="I110" i="12"/>
  <c r="K110" i="12"/>
  <c r="O110" i="12"/>
  <c r="Q110" i="12"/>
  <c r="U110" i="12"/>
  <c r="F111" i="12"/>
  <c r="G111" i="12"/>
  <c r="M111" i="12" s="1"/>
  <c r="I111" i="12"/>
  <c r="K111" i="12"/>
  <c r="O111" i="12"/>
  <c r="Q111" i="12"/>
  <c r="U111" i="12"/>
  <c r="F112" i="12"/>
  <c r="G112" i="12"/>
  <c r="M112" i="12" s="1"/>
  <c r="I112" i="12"/>
  <c r="K112" i="12"/>
  <c r="O112" i="12"/>
  <c r="Q112" i="12"/>
  <c r="U112" i="12"/>
  <c r="F113" i="12"/>
  <c r="G113" i="12"/>
  <c r="M113" i="12" s="1"/>
  <c r="I113" i="12"/>
  <c r="K113" i="12"/>
  <c r="O113" i="12"/>
  <c r="Q113" i="12"/>
  <c r="U113" i="12"/>
  <c r="F114" i="12"/>
  <c r="G114" i="12"/>
  <c r="M114" i="12" s="1"/>
  <c r="I114" i="12"/>
  <c r="K114" i="12"/>
  <c r="O114" i="12"/>
  <c r="Q114" i="12"/>
  <c r="U114" i="12"/>
  <c r="F115" i="12"/>
  <c r="G115" i="12"/>
  <c r="M115" i="12" s="1"/>
  <c r="I115" i="12"/>
  <c r="K115" i="12"/>
  <c r="O115" i="12"/>
  <c r="Q115" i="12"/>
  <c r="U115" i="12"/>
  <c r="F116" i="12"/>
  <c r="G116" i="12"/>
  <c r="M116" i="12" s="1"/>
  <c r="I116" i="12"/>
  <c r="K116" i="12"/>
  <c r="O116" i="12"/>
  <c r="Q116" i="12"/>
  <c r="U116" i="12"/>
  <c r="F117" i="12"/>
  <c r="G117" i="12"/>
  <c r="M117" i="12" s="1"/>
  <c r="I117" i="12"/>
  <c r="K117" i="12"/>
  <c r="O117" i="12"/>
  <c r="Q117" i="12"/>
  <c r="U117" i="12"/>
  <c r="F118" i="12"/>
  <c r="G118" i="12"/>
  <c r="M118" i="12" s="1"/>
  <c r="I118" i="12"/>
  <c r="K118" i="12"/>
  <c r="O118" i="12"/>
  <c r="Q118" i="12"/>
  <c r="U118" i="12"/>
  <c r="F119" i="12"/>
  <c r="G119" i="12"/>
  <c r="M119" i="12" s="1"/>
  <c r="I119" i="12"/>
  <c r="K119" i="12"/>
  <c r="O119" i="12"/>
  <c r="Q119" i="12"/>
  <c r="U119" i="12"/>
  <c r="F120" i="12"/>
  <c r="G120" i="12"/>
  <c r="M120" i="12" s="1"/>
  <c r="I120" i="12"/>
  <c r="K120" i="12"/>
  <c r="O120" i="12"/>
  <c r="Q120" i="12"/>
  <c r="U120" i="12"/>
  <c r="F121" i="12"/>
  <c r="G121" i="12"/>
  <c r="M121" i="12" s="1"/>
  <c r="I121" i="12"/>
  <c r="K121" i="12"/>
  <c r="O121" i="12"/>
  <c r="Q121" i="12"/>
  <c r="U121" i="12"/>
  <c r="F122" i="12"/>
  <c r="G122" i="12"/>
  <c r="M122" i="12" s="1"/>
  <c r="I122" i="12"/>
  <c r="K122" i="12"/>
  <c r="O122" i="12"/>
  <c r="Q122" i="12"/>
  <c r="U122" i="12"/>
  <c r="F123" i="12"/>
  <c r="G123" i="12"/>
  <c r="M123" i="12" s="1"/>
  <c r="I123" i="12"/>
  <c r="K123" i="12"/>
  <c r="O123" i="12"/>
  <c r="Q123" i="12"/>
  <c r="U123" i="12"/>
  <c r="F124" i="12"/>
  <c r="G124" i="12"/>
  <c r="M124" i="12" s="1"/>
  <c r="I124" i="12"/>
  <c r="K124" i="12"/>
  <c r="O124" i="12"/>
  <c r="Q124" i="12"/>
  <c r="U124" i="12"/>
  <c r="F125" i="12"/>
  <c r="G125" i="12"/>
  <c r="M125" i="12" s="1"/>
  <c r="I125" i="12"/>
  <c r="K125" i="12"/>
  <c r="O125" i="12"/>
  <c r="Q125" i="12"/>
  <c r="U125" i="12"/>
  <c r="F126" i="12"/>
  <c r="G126" i="12"/>
  <c r="M126" i="12" s="1"/>
  <c r="I126" i="12"/>
  <c r="K126" i="12"/>
  <c r="O126" i="12"/>
  <c r="Q126" i="12"/>
  <c r="U126" i="12"/>
  <c r="F127" i="12"/>
  <c r="G127" i="12"/>
  <c r="M127" i="12" s="1"/>
  <c r="I127" i="12"/>
  <c r="K127" i="12"/>
  <c r="O127" i="12"/>
  <c r="Q127" i="12"/>
  <c r="U127" i="12"/>
  <c r="F128" i="12"/>
  <c r="G128" i="12"/>
  <c r="M128" i="12" s="1"/>
  <c r="I128" i="12"/>
  <c r="K128" i="12"/>
  <c r="O128" i="12"/>
  <c r="Q128" i="12"/>
  <c r="U128" i="12"/>
  <c r="F129" i="12"/>
  <c r="G129" i="12"/>
  <c r="M129" i="12" s="1"/>
  <c r="I129" i="12"/>
  <c r="K129" i="12"/>
  <c r="O129" i="12"/>
  <c r="Q129" i="12"/>
  <c r="U129" i="12"/>
  <c r="F130" i="12"/>
  <c r="G130" i="12"/>
  <c r="M130" i="12" s="1"/>
  <c r="I130" i="12"/>
  <c r="K130" i="12"/>
  <c r="O130" i="12"/>
  <c r="Q130" i="12"/>
  <c r="U130" i="12"/>
  <c r="F132" i="12"/>
  <c r="G132" i="12"/>
  <c r="M132" i="12" s="1"/>
  <c r="M131" i="12" s="1"/>
  <c r="I132" i="12"/>
  <c r="I131" i="12" s="1"/>
  <c r="K132" i="12"/>
  <c r="K131" i="12" s="1"/>
  <c r="O132" i="12"/>
  <c r="O131" i="12" s="1"/>
  <c r="Q132" i="12"/>
  <c r="Q131" i="12" s="1"/>
  <c r="U132" i="12"/>
  <c r="U131" i="12" s="1"/>
  <c r="F133" i="12"/>
  <c r="G133" i="12"/>
  <c r="M133" i="12" s="1"/>
  <c r="I133" i="12"/>
  <c r="K133" i="12"/>
  <c r="O133" i="12"/>
  <c r="Q133" i="12"/>
  <c r="U133" i="12"/>
  <c r="F135" i="12"/>
  <c r="G135" i="12" s="1"/>
  <c r="I135" i="12"/>
  <c r="I134" i="12" s="1"/>
  <c r="K135" i="12"/>
  <c r="K134" i="12" s="1"/>
  <c r="O135" i="12"/>
  <c r="O134" i="12" s="1"/>
  <c r="Q135" i="12"/>
  <c r="Q134" i="12" s="1"/>
  <c r="U135" i="12"/>
  <c r="U134" i="12" s="1"/>
  <c r="F136" i="12"/>
  <c r="G136" i="12" s="1"/>
  <c r="M136" i="12" s="1"/>
  <c r="I136" i="12"/>
  <c r="K136" i="12"/>
  <c r="O136" i="12"/>
  <c r="Q136" i="12"/>
  <c r="U136" i="12"/>
  <c r="F138" i="12"/>
  <c r="G138" i="12"/>
  <c r="G137" i="12" s="1"/>
  <c r="I138" i="12"/>
  <c r="I137" i="12" s="1"/>
  <c r="K138" i="12"/>
  <c r="K137" i="12" s="1"/>
  <c r="M138" i="12"/>
  <c r="M137" i="12" s="1"/>
  <c r="O138" i="12"/>
  <c r="O137" i="12" s="1"/>
  <c r="Q138" i="12"/>
  <c r="Q137" i="12" s="1"/>
  <c r="U138" i="12"/>
  <c r="U137" i="12" s="1"/>
  <c r="F139" i="12"/>
  <c r="G139" i="12"/>
  <c r="I139" i="12"/>
  <c r="K139" i="12"/>
  <c r="M139" i="12"/>
  <c r="O139" i="12"/>
  <c r="Q139" i="12"/>
  <c r="U139" i="12"/>
  <c r="G140" i="12"/>
  <c r="F141" i="12"/>
  <c r="G141" i="12"/>
  <c r="I141" i="12"/>
  <c r="K141" i="12"/>
  <c r="K140" i="12" s="1"/>
  <c r="M141" i="12"/>
  <c r="M140" i="12" s="1"/>
  <c r="O141" i="12"/>
  <c r="O140" i="12" s="1"/>
  <c r="Q141" i="12"/>
  <c r="Q140" i="12" s="1"/>
  <c r="U141" i="12"/>
  <c r="U140" i="12" s="1"/>
  <c r="F142" i="12"/>
  <c r="G142" i="12"/>
  <c r="I142" i="12"/>
  <c r="K142" i="12"/>
  <c r="M142" i="12"/>
  <c r="O142" i="12"/>
  <c r="Q142" i="12"/>
  <c r="U142" i="12"/>
  <c r="F143" i="12"/>
  <c r="G143" i="12"/>
  <c r="I143" i="12"/>
  <c r="I140" i="12" s="1"/>
  <c r="K143" i="12"/>
  <c r="M143" i="12"/>
  <c r="O143" i="12"/>
  <c r="Q143" i="12"/>
  <c r="U143" i="12"/>
  <c r="F144" i="12"/>
  <c r="G144" i="12"/>
  <c r="I144" i="12"/>
  <c r="K144" i="12"/>
  <c r="M144" i="12"/>
  <c r="O144" i="12"/>
  <c r="Q144" i="12"/>
  <c r="U144" i="12"/>
  <c r="F145" i="12"/>
  <c r="G145" i="12"/>
  <c r="I145" i="12"/>
  <c r="K145" i="12"/>
  <c r="M145" i="12"/>
  <c r="O145" i="12"/>
  <c r="Q145" i="12"/>
  <c r="U145" i="12"/>
  <c r="F146" i="12"/>
  <c r="G146" i="12"/>
  <c r="I146" i="12"/>
  <c r="K146" i="12"/>
  <c r="M146" i="12"/>
  <c r="O146" i="12"/>
  <c r="Q146" i="12"/>
  <c r="U146" i="12"/>
  <c r="F147" i="12"/>
  <c r="G147" i="12"/>
  <c r="I147" i="12"/>
  <c r="K147" i="12"/>
  <c r="M147" i="12"/>
  <c r="O147" i="12"/>
  <c r="Q147" i="12"/>
  <c r="U147" i="12"/>
  <c r="F148" i="12"/>
  <c r="G148" i="12"/>
  <c r="I148" i="12"/>
  <c r="K148" i="12"/>
  <c r="M148" i="12"/>
  <c r="O148" i="12"/>
  <c r="Q148" i="12"/>
  <c r="U148" i="12"/>
  <c r="F149" i="12"/>
  <c r="G149" i="12"/>
  <c r="I149" i="12"/>
  <c r="K149" i="12"/>
  <c r="M149" i="12"/>
  <c r="O149" i="12"/>
  <c r="Q149" i="12"/>
  <c r="U149" i="12"/>
  <c r="I20" i="1"/>
  <c r="I19" i="1"/>
  <c r="I18" i="1"/>
  <c r="I17" i="1"/>
  <c r="I16" i="1"/>
  <c r="G27" i="1"/>
  <c r="G25" i="1"/>
  <c r="G26" i="1" s="1"/>
  <c r="F40" i="1"/>
  <c r="G40" i="1"/>
  <c r="J28" i="1"/>
  <c r="J26" i="1"/>
  <c r="G38" i="1"/>
  <c r="F38" i="1"/>
  <c r="H32" i="1"/>
  <c r="J23" i="1"/>
  <c r="J24" i="1"/>
  <c r="J25" i="1"/>
  <c r="J27" i="1"/>
  <c r="E24" i="1"/>
  <c r="E26" i="1"/>
  <c r="G28" i="1" l="1"/>
  <c r="G23" i="1"/>
  <c r="M91" i="12"/>
  <c r="M90" i="12" s="1"/>
  <c r="G90" i="12"/>
  <c r="G70" i="12"/>
  <c r="M71" i="12"/>
  <c r="M70" i="12" s="1"/>
  <c r="M105" i="12"/>
  <c r="G134" i="12"/>
  <c r="M135" i="12"/>
  <c r="M134" i="12" s="1"/>
  <c r="G8" i="12"/>
  <c r="M9" i="12"/>
  <c r="M8" i="12" s="1"/>
  <c r="G10" i="12"/>
  <c r="G105" i="12"/>
  <c r="G13" i="12"/>
  <c r="G131" i="12"/>
  <c r="M40" i="12"/>
  <c r="M39" i="12" s="1"/>
  <c r="G15" i="12"/>
  <c r="M42" i="12"/>
  <c r="M41" i="12" s="1"/>
  <c r="I21" i="1"/>
  <c r="I39" i="1"/>
  <c r="I40" i="1" s="1"/>
  <c r="J39" i="1" s="1"/>
  <c r="J40" i="1" s="1"/>
  <c r="G29" i="1" l="1"/>
  <c r="G24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<sst xmlns="http://schemas.openxmlformats.org/spreadsheetml/2006/main" count="731" uniqueCount="377">
  <si>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</si>
  <si>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</si>
  <si>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</si>
  <si>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</si>
  <si>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</si>
  <si>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</si>
  <si>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</si>
  <si>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</si>
  <si>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</si>
  <si>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</si>
  <si>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</si>
  <si>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</si>
  <si>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</si>
  <si>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</si>
  <si>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</si>
  <si>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</si>
  <si>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</si>
  <si>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</si>
  <si>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</si>
  <si>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</si>
  <si>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</si>
  <si>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</si>
  <si>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</si>
  <si>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</si>
  <si>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</si>
  <si>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</si>
  <si>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</si>
  <si>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</si>
  <si>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</si>
  <si>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</si>
  <si>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</si>
  <si>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</si>
  <si>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</si>
  <si>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</si>
  <si>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</si>
  <si>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</si>
  <si>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</si>
  <si>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</si>
  <si>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</si>
  <si>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</si>
  <si>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</si>
  <si>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</si>
  <si>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</si>
  <si>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Brno</t>
  </si>
  <si>
    <t>Rozpočet:</t>
  </si>
  <si>
    <t>Misto</t>
  </si>
  <si>
    <t>Oprava PK Údolní 10</t>
  </si>
  <si>
    <t>Statutární město Brno</t>
  </si>
  <si>
    <t>MMB-OSM Husova 3</t>
  </si>
  <si>
    <t>60167</t>
  </si>
  <si>
    <t>Ceppre s.r.o.</t>
  </si>
  <si>
    <t>Jílová 31</t>
  </si>
  <si>
    <t>63900</t>
  </si>
  <si>
    <t>Rozpočet</t>
  </si>
  <si>
    <t>Celkem za stavbu</t>
  </si>
  <si>
    <t>CZK</t>
  </si>
  <si>
    <t>Rekapitulace dílů</t>
  </si>
  <si>
    <t>Typ dílu</t>
  </si>
  <si>
    <t>61</t>
  </si>
  <si>
    <t>Upravy povrchů vnitřní</t>
  </si>
  <si>
    <t>90</t>
  </si>
  <si>
    <t>Ostatní práce "M"</t>
  </si>
  <si>
    <t>95</t>
  </si>
  <si>
    <t>Dokončovací kce na pozem.stav.</t>
  </si>
  <si>
    <t>97</t>
  </si>
  <si>
    <t>Prorážení otvorů</t>
  </si>
  <si>
    <t>713</t>
  </si>
  <si>
    <t>Izolace tepelné</t>
  </si>
  <si>
    <t>722</t>
  </si>
  <si>
    <t>Vnitřní vodovod</t>
  </si>
  <si>
    <t>724</t>
  </si>
  <si>
    <t>Strojní vybavení</t>
  </si>
  <si>
    <t>731</t>
  </si>
  <si>
    <t>Kotelny</t>
  </si>
  <si>
    <t>732</t>
  </si>
  <si>
    <t>Strojovny</t>
  </si>
  <si>
    <t>733</t>
  </si>
  <si>
    <t>Rozvod potrubí</t>
  </si>
  <si>
    <t>734</t>
  </si>
  <si>
    <t>Armatury</t>
  </si>
  <si>
    <t>777</t>
  </si>
  <si>
    <t>Podlahy ze syntetických hmot</t>
  </si>
  <si>
    <t>783</t>
  </si>
  <si>
    <t>Nátěry</t>
  </si>
  <si>
    <t>VN</t>
  </si>
  <si>
    <t>799</t>
  </si>
  <si>
    <t>Ostatní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</si>
  <si>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</si>
  <si>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</si>
  <si>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</si>
  <si>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</si>
  <si>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</si>
  <si>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</si>
  <si>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</si>
  <si>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</si>
  <si>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</si>
  <si>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</si>
  <si>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</si>
  <si>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</si>
  <si>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</si>
  <si>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</si>
  <si>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</si>
  <si>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</si>
  <si>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</si>
  <si>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</si>
  <si>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</si>
  <si>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</si>
  <si>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</si>
  <si>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</si>
  <si>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</si>
  <si>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</si>
  <si>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</si>
  <si>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</si>
  <si>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</si>
  <si>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</si>
  <si>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6124505329</t>
  </si>
  <si>
    <t>Oprava cementových omítek stěn do 30 %</t>
  </si>
  <si>
    <t>m2</t>
  </si>
  <si>
    <t>POL1_0</t>
  </si>
  <si>
    <t>904      R01</t>
  </si>
  <si>
    <t>Hzs-zkousky v ramci montaz.praci, Komplexni vyzkouseni</t>
  </si>
  <si>
    <t>h</t>
  </si>
  <si>
    <t>904      R02</t>
  </si>
  <si>
    <t>Hzs-zkousky v ramci montaz.praci, Topná zkouška</t>
  </si>
  <si>
    <t>soubor</t>
  </si>
  <si>
    <t>952902110R00</t>
  </si>
  <si>
    <t>Čištění zametáním v místnostech a chodbách</t>
  </si>
  <si>
    <t>970031100R00</t>
  </si>
  <si>
    <t>Vrtání jádrové do zdiva cihelného do D 100 mm</t>
  </si>
  <si>
    <t>m</t>
  </si>
  <si>
    <t>631547319R</t>
  </si>
  <si>
    <t>Pouzdro potrubní izolační ROCKWOOL 800  60/50 mm, kamenná vlna s polepem Al fólií vyztuženou skleněnou mřížkou</t>
  </si>
  <si>
    <t>POL3_0</t>
  </si>
  <si>
    <t>631547322R</t>
  </si>
  <si>
    <t>Pouzdro potrubní izolační ROCKWOOL 800  76/50 mm, kamenná vlna s polepem Al fólií vyztuženou skleněnou mřížkou</t>
  </si>
  <si>
    <t>998713201R00</t>
  </si>
  <si>
    <t>Přesun hmot pro izolace tepelné, výšky do 6 m</t>
  </si>
  <si>
    <t>722172313R00</t>
  </si>
  <si>
    <t>Potrubí z PPR, D 32x4,4 mm, vč.zed.výpom.</t>
  </si>
  <si>
    <t>Potrubí včetně tvarovek a zednických výpomocí. Včetně pomocného lešení o výšce podlahy do 1900mm a pro zatížení do 1,5kPa.</t>
  </si>
  <si>
    <t>POP</t>
  </si>
  <si>
    <t>722280106R00</t>
  </si>
  <si>
    <t>Tlaková zkouška vodovodního potrubí DN 25</t>
  </si>
  <si>
    <t>722172314R00</t>
  </si>
  <si>
    <t>Potrubí z PPR, D 40x5,5 mm, vč.zed.výpom.</t>
  </si>
  <si>
    <t>722280108R00</t>
  </si>
  <si>
    <t>Tlaková zkouška vodovodního potrubí DN 32</t>
  </si>
  <si>
    <t>722172315R00</t>
  </si>
  <si>
    <t>Potrubí z PPR, D 50x6,9 mm, PN 16, vč.zed.výpom.</t>
  </si>
  <si>
    <t>722280107R00</t>
  </si>
  <si>
    <t>Tlaková zkouška vodovodního potrubí DN 40</t>
  </si>
  <si>
    <t>722235313R00</t>
  </si>
  <si>
    <t>Kohout kulový DN15 PN10</t>
  </si>
  <si>
    <t>kus</t>
  </si>
  <si>
    <t>722235641R00</t>
  </si>
  <si>
    <t>Klapka vod.zpětná DN15 PN10</t>
  </si>
  <si>
    <t>38841246R</t>
  </si>
  <si>
    <t xml:space="preserve">Tlakoměr </t>
  </si>
  <si>
    <t>722236511R00</t>
  </si>
  <si>
    <t>Filtr DN15 PN10</t>
  </si>
  <si>
    <t>72226123</t>
  </si>
  <si>
    <t>Vodoměr doplňování,Qn 1,5</t>
  </si>
  <si>
    <t>722261248</t>
  </si>
  <si>
    <t>Vzorkovací kohout DN 15</t>
  </si>
  <si>
    <t>998722201R00</t>
  </si>
  <si>
    <t>Přesun hmot pro vnitřní vodovod, výšky do 6 m</t>
  </si>
  <si>
    <t>998722292R00</t>
  </si>
  <si>
    <t>Příplatek zvětš. přesun, vnitřní vodovod do 100 m</t>
  </si>
  <si>
    <t>724311814R00</t>
  </si>
  <si>
    <t>Demontáž nádrže tlakové 300 litrů</t>
  </si>
  <si>
    <t>731200829R00</t>
  </si>
  <si>
    <t>Demontáž kotle ocel.,kapal./plyn, do 125 kW</t>
  </si>
  <si>
    <t>V731001</t>
  </si>
  <si>
    <t>Kondenzační plynový kotel dvojče 5-99kW (při, spádu 80/60°C), NOx 5, např. Enbra CD 100H</t>
  </si>
  <si>
    <t>ks</t>
  </si>
  <si>
    <t>731391812R00</t>
  </si>
  <si>
    <t>Vypouštění vody z kotlů samospádem do 10 m2</t>
  </si>
  <si>
    <t>731249129R00</t>
  </si>
  <si>
    <t>Montáž kotle ocel.teplov.,kapalina/plyn do 100 kW</t>
  </si>
  <si>
    <t>V731002</t>
  </si>
  <si>
    <t>Hydraulický vyrovnavač dynamických tlaků II</t>
  </si>
  <si>
    <t>V731002.1</t>
  </si>
  <si>
    <t>Izolace PUR 35mm kašírovaný ALU plech</t>
  </si>
  <si>
    <t>731349102R00</t>
  </si>
  <si>
    <t xml:space="preserve">Montáž anuloidu </t>
  </si>
  <si>
    <t>V731003</t>
  </si>
  <si>
    <t>Neutralizační zařízení do 350kW, např. Enbra</t>
  </si>
  <si>
    <t>731349103R00</t>
  </si>
  <si>
    <t>Montáž neutralizačního zařízení</t>
  </si>
  <si>
    <t>V731004</t>
  </si>
  <si>
    <t>Kabel pro připojení, signálu 0-10V</t>
  </si>
  <si>
    <t>V731006</t>
  </si>
  <si>
    <t>Separační magnetický filtr R-mag 6/4", např. Enbra</t>
  </si>
  <si>
    <t>V731008</t>
  </si>
  <si>
    <t>Odkouření - revizní, koleno 87° pr. 160mm</t>
  </si>
  <si>
    <t>V731009</t>
  </si>
  <si>
    <t>Odkouření - trubka s, hrdlem pr. 160mm 2000mm</t>
  </si>
  <si>
    <t>V7310091</t>
  </si>
  <si>
    <t>Odkouření - trubka s, hrdlem pr. 160mm 1000mm</t>
  </si>
  <si>
    <t>V731010</t>
  </si>
  <si>
    <t>Odkouření - patní koleno Starr 87°C s, kotvením pr. 160mm</t>
  </si>
  <si>
    <t>V731011</t>
  </si>
  <si>
    <t>Odkouření - komínová, hlavice pr. 160mm</t>
  </si>
  <si>
    <t>V731012</t>
  </si>
  <si>
    <t>Odkouření - distanční, objímka</t>
  </si>
  <si>
    <t>V731013</t>
  </si>
  <si>
    <t>Odkouření - Montáž spalinové cesty</t>
  </si>
  <si>
    <t>V731014</t>
  </si>
  <si>
    <t>Odkouření - Zpětná klapka DN 80</t>
  </si>
  <si>
    <t>V731015</t>
  </si>
  <si>
    <t>Odkouření - Sifon pro přetlak</t>
  </si>
  <si>
    <t>V731016</t>
  </si>
  <si>
    <t>Odkouření - Trubka s hrdlem DN80 250mm</t>
  </si>
  <si>
    <t>V731017</t>
  </si>
  <si>
    <t>Odkouření - Revizní T-kus, redukovaný 80/160</t>
  </si>
  <si>
    <t>V731018</t>
  </si>
  <si>
    <t>Odkouření - Trubkový díl, s odbočkou 80/160</t>
  </si>
  <si>
    <t>V731019</t>
  </si>
  <si>
    <t>Odkouření - Revizní T-kus, s odtokem DN160</t>
  </si>
  <si>
    <t>V731020</t>
  </si>
  <si>
    <t>Odkouření - Hlavice pro, dělené odkouření 2x80</t>
  </si>
  <si>
    <t>731341130R00</t>
  </si>
  <si>
    <t>Hadice napouštěcí pryžové D 16/23</t>
  </si>
  <si>
    <t>998731201R00</t>
  </si>
  <si>
    <t>Přesun hmot pro kotelny, výšky do 6 m</t>
  </si>
  <si>
    <t>998731293R00</t>
  </si>
  <si>
    <t>Příplatek zvětšený přesun, kotelny do 500 m</t>
  </si>
  <si>
    <t>V732002</t>
  </si>
  <si>
    <t>Úpravna vody komplet, např. Aquina</t>
  </si>
  <si>
    <t>V732001</t>
  </si>
  <si>
    <t>Montáž úpravny vody</t>
  </si>
  <si>
    <t>48466214R</t>
  </si>
  <si>
    <t>Nádoba expanzní membránová N 600/6</t>
  </si>
  <si>
    <t>732339112R00</t>
  </si>
  <si>
    <t xml:space="preserve">Montáž nádoby expanzní tlakové 600 l </t>
  </si>
  <si>
    <t>732339994R00</t>
  </si>
  <si>
    <t>Revize expanzní tlakové nádoby nad 500 l</t>
  </si>
  <si>
    <t>V732007</t>
  </si>
  <si>
    <t>Kulový kohout se zajištěním 5/4"</t>
  </si>
  <si>
    <t>732199100RM1</t>
  </si>
  <si>
    <t>Montáž orientačního štítku, včetně dodávky štítku</t>
  </si>
  <si>
    <t>732429113R00</t>
  </si>
  <si>
    <t>Montáž čerpadel oběhových spirálních, DN 50</t>
  </si>
  <si>
    <t>V732009</t>
  </si>
  <si>
    <t>Oběhové čerpadlo DN50 Qmax=7,5m3/h, H=6m, např., WILO Stratos Maxo 50/0,5-8 PN6/10-R7</t>
  </si>
  <si>
    <t>Kalové čerpadlo q=2l/s, např. KSB AMA-Drainer N SE 301</t>
  </si>
  <si>
    <t>732320817R00</t>
  </si>
  <si>
    <t>Odpojení nádrží od rozvodů potrubí, do 3000 l</t>
  </si>
  <si>
    <t>732324814R00</t>
  </si>
  <si>
    <t>Vypuštění vody z nádrží o obsahu do 500 l</t>
  </si>
  <si>
    <t>732420813R00</t>
  </si>
  <si>
    <t>Demontáž čerpadel oběhových spirálních DN 50</t>
  </si>
  <si>
    <t>73221123</t>
  </si>
  <si>
    <t>Demontáž hydraulického vyrovnavače dyn. tlaků</t>
  </si>
  <si>
    <t>73201235</t>
  </si>
  <si>
    <t>Demontáž spalinové cesty</t>
  </si>
  <si>
    <t>73201248</t>
  </si>
  <si>
    <t>Úprava plynoinstalace</t>
  </si>
  <si>
    <t>73201249</t>
  </si>
  <si>
    <t>Úprava elektroinstalace a MaR</t>
  </si>
  <si>
    <t>998732201R00</t>
  </si>
  <si>
    <t>Přesun hmot pro strojovny, výšky do 6 m</t>
  </si>
  <si>
    <t>998732293R00</t>
  </si>
  <si>
    <t>Příplatek zvětšený přesun, strojovny do 500 m</t>
  </si>
  <si>
    <t>733111114R00</t>
  </si>
  <si>
    <t>Potrubí závit. bezešvé běžné v kotelnách DN 15</t>
  </si>
  <si>
    <t>733111116R00</t>
  </si>
  <si>
    <t>Potrubí závit. bezešvé běžné v kotelnách DN 32</t>
  </si>
  <si>
    <t>733121119R00</t>
  </si>
  <si>
    <t>Potrubí hladké bezešvé nízkotlaké D 60,3 x 2,9 mm</t>
  </si>
  <si>
    <t>733121122R00</t>
  </si>
  <si>
    <t>Potrubí hladké bezešvé nízkotlaké D 76,1 x 2,9 mm</t>
  </si>
  <si>
    <t>733190106R00</t>
  </si>
  <si>
    <t>Tlaková zkouška potrubí  DN 15</t>
  </si>
  <si>
    <t>Tlaková zkouška potrubí  DN 32</t>
  </si>
  <si>
    <t>733190108R00</t>
  </si>
  <si>
    <t>Tlaková zkouška potrubí  DN 50</t>
  </si>
  <si>
    <t>733190109R00</t>
  </si>
  <si>
    <t>Tlaková zkouška potrubí  DN 65</t>
  </si>
  <si>
    <t>733132116R00</t>
  </si>
  <si>
    <t>Kompenzátor pryžový DN 65</t>
  </si>
  <si>
    <t>733110806R00</t>
  </si>
  <si>
    <t>Demontáž potrubí ocelového závitového do DN 15-32</t>
  </si>
  <si>
    <t>733110808R00</t>
  </si>
  <si>
    <t>Demontáž potrubí ocelového závitového do DN 32-50</t>
  </si>
  <si>
    <t>733110810R00</t>
  </si>
  <si>
    <t>Demontáž potrubí ocelového závitového do DN 50-80</t>
  </si>
  <si>
    <t>998733201R00</t>
  </si>
  <si>
    <t>Přesun hmot pro rozvody potrubí, výšky do 6 m</t>
  </si>
  <si>
    <t>998733293R00</t>
  </si>
  <si>
    <t>Příplatek zvětš. přesun, rozvody potrubí do 500 m</t>
  </si>
  <si>
    <t>724231171R00</t>
  </si>
  <si>
    <t>Teploměr s pevným stonkem a jímkou DTR 60 mm</t>
  </si>
  <si>
    <t>V734001</t>
  </si>
  <si>
    <t>Tlakoměrový kohout s nátrubkem a čepem</t>
  </si>
  <si>
    <t>734235121R00</t>
  </si>
  <si>
    <t>Kohout kulový DN15 PN6</t>
  </si>
  <si>
    <t>734235125R00</t>
  </si>
  <si>
    <t>Kohout kulový DN40 PN6</t>
  </si>
  <si>
    <t>734235126R00</t>
  </si>
  <si>
    <t>Kohout kulový DN50 PN6</t>
  </si>
  <si>
    <t>734245422R00</t>
  </si>
  <si>
    <t>Klapka zpětná DN15 PN6</t>
  </si>
  <si>
    <t>734245426R00</t>
  </si>
  <si>
    <t>Klapka zpětná DN50 PN6</t>
  </si>
  <si>
    <t>734293312R00</t>
  </si>
  <si>
    <t>Kohout kulový vypouštěcí DN 15</t>
  </si>
  <si>
    <t>734295217R00</t>
  </si>
  <si>
    <t>Filtr DN 65</t>
  </si>
  <si>
    <t>316331023R</t>
  </si>
  <si>
    <t>Přechod přímý 60,3/48,3</t>
  </si>
  <si>
    <t>316331022R</t>
  </si>
  <si>
    <t>Přechod přímý 60,3/42,4</t>
  </si>
  <si>
    <t>316331027R</t>
  </si>
  <si>
    <t>Přechod přímý 76,1/60,3</t>
  </si>
  <si>
    <t>316331026R</t>
  </si>
  <si>
    <t>Přechod přímý 76,1/48,3</t>
  </si>
  <si>
    <t>316331025R</t>
  </si>
  <si>
    <t>Přechod přímý 76,1/42,4</t>
  </si>
  <si>
    <t>V734002</t>
  </si>
  <si>
    <t>Ventil automatický odvzdušňovací DN15, vč. kulového kohoutu</t>
  </si>
  <si>
    <t>734194317R00</t>
  </si>
  <si>
    <t>Klapka uzavírací mezipřírub. DN 65 PN6</t>
  </si>
  <si>
    <t>31946308R</t>
  </si>
  <si>
    <t>Příruba přivařovací s krkem DN 65 PN6</t>
  </si>
  <si>
    <t>734100812R00</t>
  </si>
  <si>
    <t>Demontáž armatur se dvěma přírubami do DN 100</t>
  </si>
  <si>
    <t>734193237R00</t>
  </si>
  <si>
    <t>Klapka zpětná DN 65 PN6</t>
  </si>
  <si>
    <t>734190818R00</t>
  </si>
  <si>
    <t>Rozpojení přírubového spoje DN 100</t>
  </si>
  <si>
    <t>734200822R00</t>
  </si>
  <si>
    <t>Demontáž armatur se 2závity do G 1</t>
  </si>
  <si>
    <t>734290813R00</t>
  </si>
  <si>
    <t>Demontáž armatur směšovacích.3cest. Mix A, DN 32</t>
  </si>
  <si>
    <t>998734201R00</t>
  </si>
  <si>
    <t>Přesun hmot pro armatury, výšky do 6 m</t>
  </si>
  <si>
    <t>998734293R00</t>
  </si>
  <si>
    <t>Příplatek zvětšený přesun, armatury do 500 m</t>
  </si>
  <si>
    <t>777615110RAD</t>
  </si>
  <si>
    <t xml:space="preserve">Oprava betonové podlahy, povrch epoxidový nátěr , opravovaná plocha do 30 % </t>
  </si>
  <si>
    <t>POL2_0</t>
  </si>
  <si>
    <t>77761158651</t>
  </si>
  <si>
    <t>Vybudování jímky pro, kalové čerpadlo</t>
  </si>
  <si>
    <t>783424340R00</t>
  </si>
  <si>
    <t>Nátěr syntet. potrubí do DN 65 mm  Z+2x +1x email</t>
  </si>
  <si>
    <t>783424740R00</t>
  </si>
  <si>
    <t>Nátěr syntetický potrubí do DN 50 mm základní</t>
  </si>
  <si>
    <t>005261030R</t>
  </si>
  <si>
    <t>Nespecifikované topenářské práce</t>
  </si>
  <si>
    <t>hod</t>
  </si>
  <si>
    <t>005121010R</t>
  </si>
  <si>
    <t>Vybudování zařízení staveniště</t>
  </si>
  <si>
    <t>Soubor</t>
  </si>
  <si>
    <t>V799001</t>
  </si>
  <si>
    <t>Rozbor vody</t>
  </si>
  <si>
    <t>V799002</t>
  </si>
  <si>
    <t>Měření hlučnosti</t>
  </si>
  <si>
    <t>V799003</t>
  </si>
  <si>
    <t>Provozní řád</t>
  </si>
  <si>
    <t>V799004</t>
  </si>
  <si>
    <t>Lékárnička první pomoci</t>
  </si>
  <si>
    <t>V799005</t>
  </si>
  <si>
    <t>Prostředek pro detekci těsnosti spojů</t>
  </si>
  <si>
    <t>V799006</t>
  </si>
  <si>
    <t>Informační a výstražné tabulky</t>
  </si>
  <si>
    <t>V799008</t>
  </si>
  <si>
    <t>Napouštění systému demineralizovanou vodou</t>
  </si>
  <si>
    <t>V799009</t>
  </si>
  <si>
    <t>Hasičský přenosný přístroj práškový PHP 21 A</t>
  </si>
  <si>
    <t>V799010</t>
  </si>
  <si>
    <t>Dokumentace skutečného provedení stavby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</si>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</sst>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8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0" fontId="17" fillId="0" borderId="0" xfId="0" applyNumberFormat="1" applyFont="1" applyBorder="1" applyAlignment="1">
      <alignment vertical="top" wrapText="1" shrinkToFit="1"/>
    </xf>
    <xf numFmtId="174" fontId="16" fillId="0" borderId="33" xfId="0" applyNumberFormat="1" applyFont="1" applyBorder="1" applyAlignment="1">
      <alignment vertical="top" shrinkToFit="1"/>
    </xf>
    <xf numFmtId="174" fontId="0" fillId="3" borderId="39" xfId="0" applyNumberFormat="1" applyFill="1" applyBorder="1" applyAlignment="1">
      <alignment vertical="top" shrinkToFit="1"/>
    </xf>
    <xf numFmtId="174" fontId="17" fillId="0" borderId="0" xfId="0" applyNumberFormat="1" applyFont="1" applyBorder="1" applyAlignment="1">
      <alignment vertical="top" wrapText="1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7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26" xfId="0" applyNumberFormat="1" applyFont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\Stavitel++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3.2" x14ac:dyDescent="0.25"/>
  <sheetData>
    <row r="1" spans="1:7" x14ac:dyDescent="0.25">
      <c r="A1" s="35" t="s">
        <v>38</v>
      </c>
    </row>
    <row r="2" spans="1:7" ht="57.75" customHeight="1" x14ac:dyDescent="0.25">
      <c r="A2" s="78" t="s">
        <v>39</v>
      </c>
      <c r="B2" s="78"/>
      <c r="C2" s="78"/>
      <c r="D2" s="78"/>
      <c r="E2" s="78"/>
      <c r="F2" s="78"/>
      <c r="G2" s="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5"/>
  <sheetViews>
    <sheetView showGridLines="0" topLeftCell="B20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1" t="s">
        <v>36</v>
      </c>
      <c r="B1" s="91" t="s">
        <v>42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 x14ac:dyDescent="0.25">
      <c r="A2" s="4"/>
      <c r="B2" s="105" t="s">
        <v>40</v>
      </c>
      <c r="C2" s="106"/>
      <c r="D2" s="107" t="s">
        <v>46</v>
      </c>
      <c r="E2" s="108"/>
      <c r="F2" s="108"/>
      <c r="G2" s="108"/>
      <c r="H2" s="108"/>
      <c r="I2" s="108"/>
      <c r="J2" s="109"/>
      <c r="O2" s="2"/>
    </row>
    <row r="3" spans="1:15" ht="23.25" customHeight="1" x14ac:dyDescent="0.25">
      <c r="A3" s="4"/>
      <c r="B3" s="110" t="s">
        <v>45</v>
      </c>
      <c r="C3" s="111"/>
      <c r="D3" s="112" t="s">
        <v>43</v>
      </c>
      <c r="E3" s="113"/>
      <c r="F3" s="113"/>
      <c r="G3" s="113"/>
      <c r="H3" s="113"/>
      <c r="I3" s="113"/>
      <c r="J3" s="114"/>
    </row>
    <row r="4" spans="1:15" ht="23.25" hidden="1" customHeight="1" x14ac:dyDescent="0.25">
      <c r="A4" s="4"/>
      <c r="B4" s="115" t="s">
        <v>44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 x14ac:dyDescent="0.25">
      <c r="A5" s="4"/>
      <c r="B5" s="45" t="s">
        <v>21</v>
      </c>
      <c r="C5" s="5"/>
      <c r="D5" s="121" t="s">
        <v>47</v>
      </c>
      <c r="E5" s="25"/>
      <c r="F5" s="25"/>
      <c r="G5" s="25"/>
      <c r="H5" s="27" t="s">
        <v>33</v>
      </c>
      <c r="I5" s="121"/>
      <c r="J5" s="11"/>
    </row>
    <row r="6" spans="1:15" ht="15.75" customHeight="1" x14ac:dyDescent="0.25">
      <c r="A6" s="4"/>
      <c r="B6" s="39"/>
      <c r="C6" s="25"/>
      <c r="D6" s="121" t="s">
        <v>48</v>
      </c>
      <c r="E6" s="25"/>
      <c r="F6" s="25"/>
      <c r="G6" s="25"/>
      <c r="H6" s="27" t="s">
        <v>34</v>
      </c>
      <c r="I6" s="121"/>
      <c r="J6" s="11"/>
    </row>
    <row r="7" spans="1:15" ht="15.75" customHeight="1" x14ac:dyDescent="0.25">
      <c r="A7" s="4"/>
      <c r="B7" s="40"/>
      <c r="C7" s="122" t="s">
        <v>49</v>
      </c>
      <c r="D7" s="104" t="s">
        <v>43</v>
      </c>
      <c r="E7" s="32"/>
      <c r="F7" s="32"/>
      <c r="G7" s="32"/>
      <c r="H7" s="34"/>
      <c r="I7" s="32"/>
      <c r="J7" s="49"/>
    </row>
    <row r="8" spans="1:15" ht="24" hidden="1" customHeight="1" x14ac:dyDescent="0.25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5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5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5">
      <c r="A11" s="4"/>
      <c r="B11" s="45" t="s">
        <v>18</v>
      </c>
      <c r="C11" s="5"/>
      <c r="D11" s="123" t="s">
        <v>50</v>
      </c>
      <c r="E11" s="123"/>
      <c r="F11" s="123"/>
      <c r="G11" s="123"/>
      <c r="H11" s="27" t="s">
        <v>33</v>
      </c>
      <c r="I11" s="127"/>
      <c r="J11" s="11"/>
    </row>
    <row r="12" spans="1:15" ht="15.75" customHeight="1" x14ac:dyDescent="0.25">
      <c r="A12" s="4"/>
      <c r="B12" s="39"/>
      <c r="C12" s="25"/>
      <c r="D12" s="124" t="s">
        <v>51</v>
      </c>
      <c r="E12" s="124"/>
      <c r="F12" s="124"/>
      <c r="G12" s="124"/>
      <c r="H12" s="27" t="s">
        <v>34</v>
      </c>
      <c r="I12" s="127"/>
      <c r="J12" s="11"/>
    </row>
    <row r="13" spans="1:15" ht="15.75" customHeight="1" x14ac:dyDescent="0.25">
      <c r="A13" s="4"/>
      <c r="B13" s="40"/>
      <c r="C13" s="126" t="s">
        <v>52</v>
      </c>
      <c r="D13" s="125" t="s">
        <v>43</v>
      </c>
      <c r="E13" s="125"/>
      <c r="F13" s="125"/>
      <c r="G13" s="125"/>
      <c r="H13" s="28"/>
      <c r="I13" s="32"/>
      <c r="J13" s="49"/>
    </row>
    <row r="14" spans="1:15" ht="24" hidden="1" customHeight="1" x14ac:dyDescent="0.25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5">
      <c r="A15" s="4"/>
      <c r="B15" s="50" t="s">
        <v>31</v>
      </c>
      <c r="C15" s="70"/>
      <c r="D15" s="51"/>
      <c r="E15" s="83"/>
      <c r="F15" s="83"/>
      <c r="G15" s="98"/>
      <c r="H15" s="98"/>
      <c r="I15" s="98" t="s">
        <v>28</v>
      </c>
      <c r="J15" s="99"/>
    </row>
    <row r="16" spans="1:15" ht="23.25" customHeight="1" x14ac:dyDescent="0.25">
      <c r="A16" s="192" t="s">
        <v>23</v>
      </c>
      <c r="B16" s="193" t="s">
        <v>23</v>
      </c>
      <c r="C16" s="56"/>
      <c r="D16" s="57"/>
      <c r="E16" s="80"/>
      <c r="F16" s="81"/>
      <c r="G16" s="80"/>
      <c r="H16" s="81"/>
      <c r="I16" s="80">
        <f>SUMIF(F47:F61,A16,I47:I61)+SUMIF(F47:F61,"PSU",I47:I61)</f>
        <v>0</v>
      </c>
      <c r="J16" s="82"/>
    </row>
    <row r="17" spans="1:10" ht="23.25" customHeight="1" x14ac:dyDescent="0.25">
      <c r="A17" s="192" t="s">
        <v>24</v>
      </c>
      <c r="B17" s="193" t="s">
        <v>24</v>
      </c>
      <c r="C17" s="56"/>
      <c r="D17" s="57"/>
      <c r="E17" s="80"/>
      <c r="F17" s="81"/>
      <c r="G17" s="80"/>
      <c r="H17" s="81"/>
      <c r="I17" s="80">
        <f>SUMIF(F47:F61,A17,I47:I61)</f>
        <v>0</v>
      </c>
      <c r="J17" s="82"/>
    </row>
    <row r="18" spans="1:10" ht="23.25" customHeight="1" x14ac:dyDescent="0.25">
      <c r="A18" s="192" t="s">
        <v>25</v>
      </c>
      <c r="B18" s="193" t="s">
        <v>25</v>
      </c>
      <c r="C18" s="56"/>
      <c r="D18" s="57"/>
      <c r="E18" s="80"/>
      <c r="F18" s="81"/>
      <c r="G18" s="80"/>
      <c r="H18" s="81"/>
      <c r="I18" s="80">
        <f>SUMIF(F47:F61,A18,I47:I61)</f>
        <v>0</v>
      </c>
      <c r="J18" s="82"/>
    </row>
    <row r="19" spans="1:10" ht="23.25" customHeight="1" x14ac:dyDescent="0.25">
      <c r="A19" s="192" t="s">
        <v>84</v>
      </c>
      <c r="B19" s="193" t="s">
        <v>26</v>
      </c>
      <c r="C19" s="56"/>
      <c r="D19" s="57"/>
      <c r="E19" s="80"/>
      <c r="F19" s="81"/>
      <c r="G19" s="80"/>
      <c r="H19" s="81"/>
      <c r="I19" s="80">
        <f>SUMIF(F47:F61,A19,I47:I61)</f>
        <v>0</v>
      </c>
      <c r="J19" s="82"/>
    </row>
    <row r="20" spans="1:10" ht="23.25" customHeight="1" x14ac:dyDescent="0.25">
      <c r="A20" s="192" t="s">
        <v>87</v>
      </c>
      <c r="B20" s="193" t="s">
        <v>27</v>
      </c>
      <c r="C20" s="56"/>
      <c r="D20" s="57"/>
      <c r="E20" s="80"/>
      <c r="F20" s="81"/>
      <c r="G20" s="80"/>
      <c r="H20" s="81"/>
      <c r="I20" s="80">
        <f>SUMIF(F47:F61,A20,I47:I61)</f>
        <v>0</v>
      </c>
      <c r="J20" s="82"/>
    </row>
    <row r="21" spans="1:10" ht="23.25" customHeight="1" x14ac:dyDescent="0.25">
      <c r="A21" s="4"/>
      <c r="B21" s="72" t="s">
        <v>28</v>
      </c>
      <c r="C21" s="73"/>
      <c r="D21" s="74"/>
      <c r="E21" s="89"/>
      <c r="F21" s="97"/>
      <c r="G21" s="89"/>
      <c r="H21" s="97"/>
      <c r="I21" s="89">
        <f>SUM(I16:J20)</f>
        <v>0</v>
      </c>
      <c r="J21" s="90"/>
    </row>
    <row r="22" spans="1:10" ht="33" customHeight="1" x14ac:dyDescent="0.25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5">
      <c r="A23" s="4"/>
      <c r="B23" s="55" t="s">
        <v>11</v>
      </c>
      <c r="C23" s="56"/>
      <c r="D23" s="57"/>
      <c r="E23" s="58">
        <v>15</v>
      </c>
      <c r="F23" s="59" t="s">
        <v>0</v>
      </c>
      <c r="G23" s="87">
        <f>ZakladDPHSniVypocet</f>
        <v>0</v>
      </c>
      <c r="H23" s="88"/>
      <c r="I23" s="88"/>
      <c r="J23" s="60" t="str">
        <f t="shared" ref="J23:J28" si="0">Mena</f>
        <v>CZK</v>
      </c>
    </row>
    <row r="24" spans="1:10" ht="23.25" customHeight="1" x14ac:dyDescent="0.25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85">
        <f>ZakladDPHSni*SazbaDPH1/100</f>
        <v>0</v>
      </c>
      <c r="H24" s="86"/>
      <c r="I24" s="86"/>
      <c r="J24" s="60" t="str">
        <f t="shared" si="0"/>
        <v>CZK</v>
      </c>
    </row>
    <row r="25" spans="1:10" ht="23.25" customHeight="1" x14ac:dyDescent="0.25">
      <c r="A25" s="4"/>
      <c r="B25" s="55" t="s">
        <v>13</v>
      </c>
      <c r="C25" s="56"/>
      <c r="D25" s="57"/>
      <c r="E25" s="58">
        <v>21</v>
      </c>
      <c r="F25" s="59" t="s">
        <v>0</v>
      </c>
      <c r="G25" s="87">
        <f>ZakladDPHZaklVypocet</f>
        <v>0</v>
      </c>
      <c r="H25" s="88"/>
      <c r="I25" s="88"/>
      <c r="J25" s="60" t="str">
        <f t="shared" si="0"/>
        <v>CZK</v>
      </c>
    </row>
    <row r="26" spans="1:10" ht="23.25" customHeight="1" x14ac:dyDescent="0.25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4">
        <f>ZakladDPHZakl*SazbaDPH2/100</f>
        <v>0</v>
      </c>
      <c r="H26" s="95"/>
      <c r="I26" s="95"/>
      <c r="J26" s="54" t="str">
        <f t="shared" si="0"/>
        <v>CZK</v>
      </c>
    </row>
    <row r="27" spans="1:10" ht="23.25" customHeight="1" thickBot="1" x14ac:dyDescent="0.3">
      <c r="A27" s="4"/>
      <c r="B27" s="46" t="s">
        <v>4</v>
      </c>
      <c r="C27" s="20"/>
      <c r="D27" s="23"/>
      <c r="E27" s="20"/>
      <c r="F27" s="21"/>
      <c r="G27" s="96">
        <f>0</f>
        <v>0</v>
      </c>
      <c r="H27" s="96"/>
      <c r="I27" s="96"/>
      <c r="J27" s="61" t="str">
        <f t="shared" si="0"/>
        <v>CZK</v>
      </c>
    </row>
    <row r="28" spans="1:10" ht="27.75" hidden="1" customHeight="1" thickBot="1" x14ac:dyDescent="0.3">
      <c r="A28" s="4"/>
      <c r="B28" s="151" t="s">
        <v>22</v>
      </c>
      <c r="C28" s="152"/>
      <c r="D28" s="152"/>
      <c r="E28" s="153"/>
      <c r="F28" s="154"/>
      <c r="G28" s="155">
        <f>ZakladDPHSniVypocet+ZakladDPHZaklVypocet</f>
        <v>0</v>
      </c>
      <c r="H28" s="155"/>
      <c r="I28" s="155"/>
      <c r="J28" s="156" t="str">
        <f t="shared" si="0"/>
        <v>CZK</v>
      </c>
    </row>
    <row r="29" spans="1:10" ht="27.75" customHeight="1" thickBot="1" x14ac:dyDescent="0.3">
      <c r="A29" s="4"/>
      <c r="B29" s="151" t="s">
        <v>35</v>
      </c>
      <c r="C29" s="157"/>
      <c r="D29" s="157"/>
      <c r="E29" s="157"/>
      <c r="F29" s="157"/>
      <c r="G29" s="158">
        <f>ZakladDPHSni+DPHSni+ZakladDPHZakl+DPHZakl+Zaokrouhleni</f>
        <v>0</v>
      </c>
      <c r="H29" s="158"/>
      <c r="I29" s="158"/>
      <c r="J29" s="159" t="s">
        <v>55</v>
      </c>
    </row>
    <row r="30" spans="1:10" ht="12.75" customHeight="1" x14ac:dyDescent="0.25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5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44764</v>
      </c>
      <c r="I32" s="37"/>
      <c r="J32" s="12"/>
    </row>
    <row r="33" spans="1:10" ht="47.25" customHeight="1" x14ac:dyDescent="0.25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5">
      <c r="A34" s="29"/>
      <c r="B34" s="29"/>
      <c r="C34" s="30"/>
      <c r="D34" s="79"/>
      <c r="E34" s="79"/>
      <c r="F34" s="30"/>
      <c r="G34" s="79"/>
      <c r="H34" s="79"/>
      <c r="I34" s="79"/>
      <c r="J34" s="36"/>
    </row>
    <row r="35" spans="1:10" ht="12.75" customHeight="1" x14ac:dyDescent="0.25">
      <c r="A35" s="4"/>
      <c r="B35" s="4"/>
      <c r="C35" s="5"/>
      <c r="D35" s="84" t="s">
        <v>2</v>
      </c>
      <c r="E35" s="84"/>
      <c r="F35" s="5"/>
      <c r="G35" s="43"/>
      <c r="H35" s="13" t="s">
        <v>3</v>
      </c>
      <c r="I35" s="43"/>
      <c r="J35" s="12"/>
    </row>
    <row r="36" spans="1:10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3">
      <c r="B37" s="75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10" ht="25.5" hidden="1" customHeight="1" x14ac:dyDescent="0.25">
      <c r="A38" s="130" t="s">
        <v>37</v>
      </c>
      <c r="B38" s="132" t="s">
        <v>16</v>
      </c>
      <c r="C38" s="133" t="s">
        <v>5</v>
      </c>
      <c r="D38" s="134"/>
      <c r="E38" s="134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5" t="s">
        <v>1</v>
      </c>
      <c r="J38" s="135" t="s">
        <v>0</v>
      </c>
    </row>
    <row r="39" spans="1:10" ht="25.5" hidden="1" customHeight="1" x14ac:dyDescent="0.25">
      <c r="A39" s="130">
        <v>1</v>
      </c>
      <c r="B39" s="136" t="s">
        <v>53</v>
      </c>
      <c r="C39" s="137" t="s">
        <v>46</v>
      </c>
      <c r="D39" s="138"/>
      <c r="E39" s="138"/>
      <c r="F39" s="146">
        <f>'Rozpočet Pol'!AC151</f>
        <v>0</v>
      </c>
      <c r="G39" s="147">
        <f>'Rozpočet Pol'!AD151</f>
        <v>0</v>
      </c>
      <c r="H39" s="148">
        <f>(F39*SazbaDPH1/100)+(G39*SazbaDPH2/100)</f>
        <v>0</v>
      </c>
      <c r="I39" s="148">
        <f>F39+G39+H39</f>
        <v>0</v>
      </c>
      <c r="J39" s="139" t="str">
        <f>IF(CenaCelkemVypocet=0,"",I39/CenaCelkemVypocet*100)</f>
        <v/>
      </c>
    </row>
    <row r="40" spans="1:10" ht="25.5" hidden="1" customHeight="1" x14ac:dyDescent="0.25">
      <c r="A40" s="130"/>
      <c r="B40" s="140" t="s">
        <v>54</v>
      </c>
      <c r="C40" s="141"/>
      <c r="D40" s="141"/>
      <c r="E40" s="142"/>
      <c r="F40" s="149">
        <f>SUMIF(A39:A39,"=1",F39:F39)</f>
        <v>0</v>
      </c>
      <c r="G40" s="150">
        <f>SUMIF(A39:A39,"=1",G39:G39)</f>
        <v>0</v>
      </c>
      <c r="H40" s="150">
        <f>SUMIF(A39:A39,"=1",H39:H39)</f>
        <v>0</v>
      </c>
      <c r="I40" s="150">
        <f>SUMIF(A39:A39,"=1",I39:I39)</f>
        <v>0</v>
      </c>
      <c r="J40" s="131">
        <f>SUMIF(A39:A39,"=1",J39:J39)</f>
        <v>0</v>
      </c>
    </row>
    <row r="44" spans="1:10" ht="15.6" x14ac:dyDescent="0.3">
      <c r="B44" s="160" t="s">
        <v>56</v>
      </c>
    </row>
    <row r="46" spans="1:10" ht="25.5" customHeight="1" x14ac:dyDescent="0.25">
      <c r="A46" s="161"/>
      <c r="B46" s="167" t="s">
        <v>16</v>
      </c>
      <c r="C46" s="167" t="s">
        <v>5</v>
      </c>
      <c r="D46" s="168"/>
      <c r="E46" s="168"/>
      <c r="F46" s="171" t="s">
        <v>57</v>
      </c>
      <c r="G46" s="171"/>
      <c r="H46" s="171"/>
      <c r="I46" s="172" t="s">
        <v>28</v>
      </c>
      <c r="J46" s="172"/>
    </row>
    <row r="47" spans="1:10" ht="25.5" customHeight="1" x14ac:dyDescent="0.25">
      <c r="A47" s="162"/>
      <c r="B47" s="173" t="s">
        <v>58</v>
      </c>
      <c r="C47" s="174" t="s">
        <v>59</v>
      </c>
      <c r="D47" s="175"/>
      <c r="E47" s="175"/>
      <c r="F47" s="179" t="s">
        <v>23</v>
      </c>
      <c r="G47" s="180"/>
      <c r="H47" s="180"/>
      <c r="I47" s="181">
        <f>'Rozpočet Pol'!G8</f>
        <v>0</v>
      </c>
      <c r="J47" s="181"/>
    </row>
    <row r="48" spans="1:10" ht="25.5" customHeight="1" x14ac:dyDescent="0.25">
      <c r="A48" s="162"/>
      <c r="B48" s="165" t="s">
        <v>60</v>
      </c>
      <c r="C48" s="164" t="s">
        <v>61</v>
      </c>
      <c r="D48" s="166"/>
      <c r="E48" s="166"/>
      <c r="F48" s="182" t="s">
        <v>23</v>
      </c>
      <c r="G48" s="183"/>
      <c r="H48" s="183"/>
      <c r="I48" s="184">
        <f>'Rozpočet Pol'!G10</f>
        <v>0</v>
      </c>
      <c r="J48" s="184"/>
    </row>
    <row r="49" spans="1:10" ht="25.5" customHeight="1" x14ac:dyDescent="0.25">
      <c r="A49" s="162"/>
      <c r="B49" s="165" t="s">
        <v>62</v>
      </c>
      <c r="C49" s="164" t="s">
        <v>63</v>
      </c>
      <c r="D49" s="166"/>
      <c r="E49" s="166"/>
      <c r="F49" s="182" t="s">
        <v>23</v>
      </c>
      <c r="G49" s="183"/>
      <c r="H49" s="183"/>
      <c r="I49" s="184">
        <f>'Rozpočet Pol'!G13</f>
        <v>0</v>
      </c>
      <c r="J49" s="184"/>
    </row>
    <row r="50" spans="1:10" ht="25.5" customHeight="1" x14ac:dyDescent="0.25">
      <c r="A50" s="162"/>
      <c r="B50" s="165" t="s">
        <v>64</v>
      </c>
      <c r="C50" s="164" t="s">
        <v>65</v>
      </c>
      <c r="D50" s="166"/>
      <c r="E50" s="166"/>
      <c r="F50" s="182" t="s">
        <v>23</v>
      </c>
      <c r="G50" s="183"/>
      <c r="H50" s="183"/>
      <c r="I50" s="184">
        <f>'Rozpočet Pol'!G15</f>
        <v>0</v>
      </c>
      <c r="J50" s="184"/>
    </row>
    <row r="51" spans="1:10" ht="25.5" customHeight="1" x14ac:dyDescent="0.25">
      <c r="A51" s="162"/>
      <c r="B51" s="165" t="s">
        <v>66</v>
      </c>
      <c r="C51" s="164" t="s">
        <v>67</v>
      </c>
      <c r="D51" s="166"/>
      <c r="E51" s="166"/>
      <c r="F51" s="182" t="s">
        <v>24</v>
      </c>
      <c r="G51" s="183"/>
      <c r="H51" s="183"/>
      <c r="I51" s="184">
        <f>'Rozpočet Pol'!G17</f>
        <v>0</v>
      </c>
      <c r="J51" s="184"/>
    </row>
    <row r="52" spans="1:10" ht="25.5" customHeight="1" x14ac:dyDescent="0.25">
      <c r="A52" s="162"/>
      <c r="B52" s="165" t="s">
        <v>68</v>
      </c>
      <c r="C52" s="164" t="s">
        <v>69</v>
      </c>
      <c r="D52" s="166"/>
      <c r="E52" s="166"/>
      <c r="F52" s="182" t="s">
        <v>24</v>
      </c>
      <c r="G52" s="183"/>
      <c r="H52" s="183"/>
      <c r="I52" s="184">
        <f>'Rozpočet Pol'!G21</f>
        <v>0</v>
      </c>
      <c r="J52" s="184"/>
    </row>
    <row r="53" spans="1:10" ht="25.5" customHeight="1" x14ac:dyDescent="0.25">
      <c r="A53" s="162"/>
      <c r="B53" s="165" t="s">
        <v>70</v>
      </c>
      <c r="C53" s="164" t="s">
        <v>71</v>
      </c>
      <c r="D53" s="166"/>
      <c r="E53" s="166"/>
      <c r="F53" s="182" t="s">
        <v>24</v>
      </c>
      <c r="G53" s="183"/>
      <c r="H53" s="183"/>
      <c r="I53" s="184">
        <f>'Rozpočet Pol'!G39</f>
        <v>0</v>
      </c>
      <c r="J53" s="184"/>
    </row>
    <row r="54" spans="1:10" ht="25.5" customHeight="1" x14ac:dyDescent="0.25">
      <c r="A54" s="162"/>
      <c r="B54" s="165" t="s">
        <v>72</v>
      </c>
      <c r="C54" s="164" t="s">
        <v>73</v>
      </c>
      <c r="D54" s="166"/>
      <c r="E54" s="166"/>
      <c r="F54" s="182" t="s">
        <v>24</v>
      </c>
      <c r="G54" s="183"/>
      <c r="H54" s="183"/>
      <c r="I54" s="184">
        <f>'Rozpočet Pol'!G41</f>
        <v>0</v>
      </c>
      <c r="J54" s="184"/>
    </row>
    <row r="55" spans="1:10" ht="25.5" customHeight="1" x14ac:dyDescent="0.25">
      <c r="A55" s="162"/>
      <c r="B55" s="165" t="s">
        <v>74</v>
      </c>
      <c r="C55" s="164" t="s">
        <v>75</v>
      </c>
      <c r="D55" s="166"/>
      <c r="E55" s="166"/>
      <c r="F55" s="182" t="s">
        <v>24</v>
      </c>
      <c r="G55" s="183"/>
      <c r="H55" s="183"/>
      <c r="I55" s="184">
        <f>'Rozpočet Pol'!G70</f>
        <v>0</v>
      </c>
      <c r="J55" s="184"/>
    </row>
    <row r="56" spans="1:10" ht="25.5" customHeight="1" x14ac:dyDescent="0.25">
      <c r="A56" s="162"/>
      <c r="B56" s="165" t="s">
        <v>76</v>
      </c>
      <c r="C56" s="164" t="s">
        <v>77</v>
      </c>
      <c r="D56" s="166"/>
      <c r="E56" s="166"/>
      <c r="F56" s="182" t="s">
        <v>24</v>
      </c>
      <c r="G56" s="183"/>
      <c r="H56" s="183"/>
      <c r="I56" s="184">
        <f>'Rozpočet Pol'!G90</f>
        <v>0</v>
      </c>
      <c r="J56" s="184"/>
    </row>
    <row r="57" spans="1:10" ht="25.5" customHeight="1" x14ac:dyDescent="0.25">
      <c r="A57" s="162"/>
      <c r="B57" s="165" t="s">
        <v>78</v>
      </c>
      <c r="C57" s="164" t="s">
        <v>79</v>
      </c>
      <c r="D57" s="166"/>
      <c r="E57" s="166"/>
      <c r="F57" s="182" t="s">
        <v>24</v>
      </c>
      <c r="G57" s="183"/>
      <c r="H57" s="183"/>
      <c r="I57" s="184">
        <f>'Rozpočet Pol'!G105</f>
        <v>0</v>
      </c>
      <c r="J57" s="184"/>
    </row>
    <row r="58" spans="1:10" ht="25.5" customHeight="1" x14ac:dyDescent="0.25">
      <c r="A58" s="162"/>
      <c r="B58" s="165" t="s">
        <v>80</v>
      </c>
      <c r="C58" s="164" t="s">
        <v>81</v>
      </c>
      <c r="D58" s="166"/>
      <c r="E58" s="166"/>
      <c r="F58" s="182" t="s">
        <v>24</v>
      </c>
      <c r="G58" s="183"/>
      <c r="H58" s="183"/>
      <c r="I58" s="184">
        <f>'Rozpočet Pol'!G131</f>
        <v>0</v>
      </c>
      <c r="J58" s="184"/>
    </row>
    <row r="59" spans="1:10" ht="25.5" customHeight="1" x14ac:dyDescent="0.25">
      <c r="A59" s="162"/>
      <c r="B59" s="165" t="s">
        <v>82</v>
      </c>
      <c r="C59" s="164" t="s">
        <v>83</v>
      </c>
      <c r="D59" s="166"/>
      <c r="E59" s="166"/>
      <c r="F59" s="182" t="s">
        <v>24</v>
      </c>
      <c r="G59" s="183"/>
      <c r="H59" s="183"/>
      <c r="I59" s="184">
        <f>'Rozpočet Pol'!G134</f>
        <v>0</v>
      </c>
      <c r="J59" s="184"/>
    </row>
    <row r="60" spans="1:10" ht="25.5" customHeight="1" x14ac:dyDescent="0.25">
      <c r="A60" s="162"/>
      <c r="B60" s="165" t="s">
        <v>84</v>
      </c>
      <c r="C60" s="164" t="s">
        <v>26</v>
      </c>
      <c r="D60" s="166"/>
      <c r="E60" s="166"/>
      <c r="F60" s="182" t="s">
        <v>84</v>
      </c>
      <c r="G60" s="183"/>
      <c r="H60" s="183"/>
      <c r="I60" s="184">
        <f>'Rozpočet Pol'!G137</f>
        <v>0</v>
      </c>
      <c r="J60" s="184"/>
    </row>
    <row r="61" spans="1:10" ht="25.5" customHeight="1" x14ac:dyDescent="0.25">
      <c r="A61" s="162"/>
      <c r="B61" s="176" t="s">
        <v>85</v>
      </c>
      <c r="C61" s="177" t="s">
        <v>86</v>
      </c>
      <c r="D61" s="178"/>
      <c r="E61" s="178"/>
      <c r="F61" s="185" t="s">
        <v>23</v>
      </c>
      <c r="G61" s="186"/>
      <c r="H61" s="186"/>
      <c r="I61" s="187">
        <f>'Rozpočet Pol'!G140</f>
        <v>0</v>
      </c>
      <c r="J61" s="187"/>
    </row>
    <row r="62" spans="1:10" ht="25.5" customHeight="1" x14ac:dyDescent="0.25">
      <c r="A62" s="163"/>
      <c r="B62" s="169" t="s">
        <v>1</v>
      </c>
      <c r="C62" s="169"/>
      <c r="D62" s="170"/>
      <c r="E62" s="170"/>
      <c r="F62" s="188"/>
      <c r="G62" s="189"/>
      <c r="H62" s="189"/>
      <c r="I62" s="190">
        <f>SUM(I47:I61)</f>
        <v>0</v>
      </c>
      <c r="J62" s="190"/>
    </row>
    <row r="63" spans="1:10" x14ac:dyDescent="0.25">
      <c r="F63" s="191"/>
      <c r="G63" s="129"/>
      <c r="H63" s="191"/>
      <c r="I63" s="129"/>
      <c r="J63" s="129"/>
    </row>
    <row r="64" spans="1:10" x14ac:dyDescent="0.25">
      <c r="F64" s="191"/>
      <c r="G64" s="129"/>
      <c r="H64" s="191"/>
      <c r="I64" s="129"/>
      <c r="J64" s="129"/>
    </row>
    <row r="65" spans="6:10" x14ac:dyDescent="0.25">
      <c r="F65" s="191"/>
      <c r="G65" s="129"/>
      <c r="H65" s="191"/>
      <c r="I65" s="129"/>
      <c r="J65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1">
    <mergeCell ref="I60:J60"/>
    <mergeCell ref="C60:E60"/>
    <mergeCell ref="I61:J61"/>
    <mergeCell ref="C61:E61"/>
    <mergeCell ref="I62:J62"/>
    <mergeCell ref="I57:J57"/>
    <mergeCell ref="C57:E57"/>
    <mergeCell ref="I58:J58"/>
    <mergeCell ref="C58:E58"/>
    <mergeCell ref="I59:J59"/>
    <mergeCell ref="C59:E59"/>
    <mergeCell ref="I54:J54"/>
    <mergeCell ref="C54:E54"/>
    <mergeCell ref="I55:J55"/>
    <mergeCell ref="C55:E55"/>
    <mergeCell ref="I56:J56"/>
    <mergeCell ref="C56:E56"/>
    <mergeCell ref="I51:J51"/>
    <mergeCell ref="C51:E51"/>
    <mergeCell ref="I52:J52"/>
    <mergeCell ref="C52:E52"/>
    <mergeCell ref="I53:J53"/>
    <mergeCell ref="C53:E53"/>
    <mergeCell ref="I48:J48"/>
    <mergeCell ref="C48:E48"/>
    <mergeCell ref="I49:J49"/>
    <mergeCell ref="C49:E49"/>
    <mergeCell ref="I50:J50"/>
    <mergeCell ref="C50:E50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100" t="s">
        <v>6</v>
      </c>
      <c r="B1" s="100"/>
      <c r="C1" s="101"/>
      <c r="D1" s="100"/>
      <c r="E1" s="100"/>
      <c r="F1" s="100"/>
      <c r="G1" s="100"/>
    </row>
    <row r="2" spans="1:7" ht="24.9" customHeight="1" x14ac:dyDescent="0.25">
      <c r="A2" s="77" t="s">
        <v>41</v>
      </c>
      <c r="B2" s="76"/>
      <c r="C2" s="102"/>
      <c r="D2" s="102"/>
      <c r="E2" s="102"/>
      <c r="F2" s="102"/>
      <c r="G2" s="103"/>
    </row>
    <row r="3" spans="1:7" ht="24.9" hidden="1" customHeight="1" x14ac:dyDescent="0.25">
      <c r="A3" s="77" t="s">
        <v>7</v>
      </c>
      <c r="B3" s="76"/>
      <c r="C3" s="102"/>
      <c r="D3" s="102"/>
      <c r="E3" s="102"/>
      <c r="F3" s="102"/>
      <c r="G3" s="103"/>
    </row>
    <row r="4" spans="1:7" ht="24.9" hidden="1" customHeight="1" x14ac:dyDescent="0.25">
      <c r="A4" s="77" t="s">
        <v>8</v>
      </c>
      <c r="B4" s="76"/>
      <c r="C4" s="102"/>
      <c r="D4" s="102"/>
      <c r="E4" s="102"/>
      <c r="F4" s="102"/>
      <c r="G4" s="103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61"/>
  <sheetViews>
    <sheetView workbookViewId="0">
      <selection sqref="A1:G1"/>
    </sheetView>
  </sheetViews>
  <sheetFormatPr defaultRowHeight="13.2" outlineLevelRow="1" x14ac:dyDescent="0.25"/>
  <cols>
    <col min="1" max="1" width="4.33203125" customWidth="1"/>
    <col min="2" max="2" width="14.44140625" style="128" customWidth="1"/>
    <col min="3" max="3" width="38.33203125" style="128" customWidth="1"/>
    <col min="4" max="4" width="4.6640625" customWidth="1"/>
    <col min="5" max="5" width="10.6640625" customWidth="1"/>
    <col min="6" max="6" width="9.88671875" customWidth="1"/>
    <col min="7" max="7" width="12.77734375" customWidth="1"/>
    <col min="8" max="21" width="0" hidden="1" customWidth="1"/>
    <col min="29" max="39" width="0" hidden="1" customWidth="1"/>
    <col min="53" max="53" width="73.44140625" customWidth="1"/>
  </cols>
  <sheetData>
    <row r="1" spans="1:60" ht="15.75" customHeight="1" x14ac:dyDescent="0.3">
      <c r="A1" s="194" t="s">
        <v>6</v>
      </c>
      <c r="B1" s="194"/>
      <c r="C1" s="194"/>
      <c r="D1" s="194"/>
      <c r="E1" s="194"/>
      <c r="F1" s="194"/>
      <c r="G1" s="194"/>
      <c r="AE1" t="s">
        <v>89</v>
      </c>
    </row>
    <row r="2" spans="1:60" ht="25.05" customHeight="1" x14ac:dyDescent="0.25">
      <c r="A2" s="201" t="s">
        <v>88</v>
      </c>
      <c r="B2" s="195"/>
      <c r="C2" s="196" t="s">
        <v>46</v>
      </c>
      <c r="D2" s="197"/>
      <c r="E2" s="197"/>
      <c r="F2" s="197"/>
      <c r="G2" s="203"/>
      <c r="AE2" t="s">
        <v>90</v>
      </c>
    </row>
    <row r="3" spans="1:60" ht="25.05" customHeight="1" x14ac:dyDescent="0.25">
      <c r="A3" s="202" t="s">
        <v>7</v>
      </c>
      <c r="B3" s="200"/>
      <c r="C3" s="198" t="s">
        <v>43</v>
      </c>
      <c r="D3" s="199"/>
      <c r="E3" s="199"/>
      <c r="F3" s="199"/>
      <c r="G3" s="204"/>
      <c r="AE3" t="s">
        <v>91</v>
      </c>
    </row>
    <row r="4" spans="1:60" ht="25.05" hidden="1" customHeight="1" x14ac:dyDescent="0.25">
      <c r="A4" s="202" t="s">
        <v>8</v>
      </c>
      <c r="B4" s="200"/>
      <c r="C4" s="198"/>
      <c r="D4" s="199"/>
      <c r="E4" s="199"/>
      <c r="F4" s="199"/>
      <c r="G4" s="204"/>
      <c r="AE4" t="s">
        <v>92</v>
      </c>
    </row>
    <row r="5" spans="1:60" hidden="1" x14ac:dyDescent="0.25">
      <c r="A5" s="205" t="s">
        <v>93</v>
      </c>
      <c r="B5" s="206"/>
      <c r="C5" s="207"/>
      <c r="D5" s="208"/>
      <c r="E5" s="208"/>
      <c r="F5" s="208"/>
      <c r="G5" s="209"/>
      <c r="AE5" t="s">
        <v>94</v>
      </c>
    </row>
    <row r="7" spans="1:60" ht="39.6" x14ac:dyDescent="0.25">
      <c r="A7" s="215" t="s">
        <v>95</v>
      </c>
      <c r="B7" s="216" t="s">
        <v>96</v>
      </c>
      <c r="C7" s="216" t="s">
        <v>97</v>
      </c>
      <c r="D7" s="215" t="s">
        <v>98</v>
      </c>
      <c r="E7" s="215" t="s">
        <v>99</v>
      </c>
      <c r="F7" s="210" t="s">
        <v>100</v>
      </c>
      <c r="G7" s="234" t="s">
        <v>28</v>
      </c>
      <c r="H7" s="235" t="s">
        <v>29</v>
      </c>
      <c r="I7" s="235" t="s">
        <v>101</v>
      </c>
      <c r="J7" s="235" t="s">
        <v>30</v>
      </c>
      <c r="K7" s="235" t="s">
        <v>102</v>
      </c>
      <c r="L7" s="235" t="s">
        <v>103</v>
      </c>
      <c r="M7" s="235" t="s">
        <v>104</v>
      </c>
      <c r="N7" s="235" t="s">
        <v>105</v>
      </c>
      <c r="O7" s="235" t="s">
        <v>106</v>
      </c>
      <c r="P7" s="235" t="s">
        <v>107</v>
      </c>
      <c r="Q7" s="235" t="s">
        <v>108</v>
      </c>
      <c r="R7" s="235" t="s">
        <v>109</v>
      </c>
      <c r="S7" s="235" t="s">
        <v>110</v>
      </c>
      <c r="T7" s="235" t="s">
        <v>111</v>
      </c>
      <c r="U7" s="218" t="s">
        <v>112</v>
      </c>
    </row>
    <row r="8" spans="1:60" x14ac:dyDescent="0.25">
      <c r="A8" s="236" t="s">
        <v>113</v>
      </c>
      <c r="B8" s="237" t="s">
        <v>58</v>
      </c>
      <c r="C8" s="238" t="s">
        <v>59</v>
      </c>
      <c r="D8" s="217"/>
      <c r="E8" s="239"/>
      <c r="F8" s="240"/>
      <c r="G8" s="240">
        <f>SUMIF(AE9:AE9,"&lt;&gt;NOR",G9:G9)</f>
        <v>0</v>
      </c>
      <c r="H8" s="240"/>
      <c r="I8" s="240">
        <f>SUM(I9:I9)</f>
        <v>0</v>
      </c>
      <c r="J8" s="240"/>
      <c r="K8" s="240">
        <f>SUM(K9:K9)</f>
        <v>0</v>
      </c>
      <c r="L8" s="240"/>
      <c r="M8" s="240">
        <f>SUM(M9:M9)</f>
        <v>0</v>
      </c>
      <c r="N8" s="217"/>
      <c r="O8" s="217">
        <f>SUM(O9:O9)</f>
        <v>0.37319999999999998</v>
      </c>
      <c r="P8" s="217"/>
      <c r="Q8" s="217">
        <f>SUM(Q9:Q9)</f>
        <v>0</v>
      </c>
      <c r="R8" s="217"/>
      <c r="S8" s="217"/>
      <c r="T8" s="236"/>
      <c r="U8" s="217">
        <f>SUM(U9:U9)</f>
        <v>11.57</v>
      </c>
      <c r="AE8" t="s">
        <v>114</v>
      </c>
    </row>
    <row r="9" spans="1:60" outlineLevel="1" x14ac:dyDescent="0.25">
      <c r="A9" s="212">
        <v>1</v>
      </c>
      <c r="B9" s="219" t="s">
        <v>115</v>
      </c>
      <c r="C9" s="262" t="s">
        <v>116</v>
      </c>
      <c r="D9" s="221" t="s">
        <v>117</v>
      </c>
      <c r="E9" s="226">
        <v>30</v>
      </c>
      <c r="F9" s="229">
        <f>H9+J9</f>
        <v>0</v>
      </c>
      <c r="G9" s="230">
        <f>ROUND(E9*F9,2)</f>
        <v>0</v>
      </c>
      <c r="H9" s="230"/>
      <c r="I9" s="230">
        <f>ROUND(E9*H9,2)</f>
        <v>0</v>
      </c>
      <c r="J9" s="230"/>
      <c r="K9" s="230">
        <f>ROUND(E9*J9,2)</f>
        <v>0</v>
      </c>
      <c r="L9" s="230">
        <v>0</v>
      </c>
      <c r="M9" s="230">
        <f>G9*(1+L9/100)</f>
        <v>0</v>
      </c>
      <c r="N9" s="221">
        <v>1.244E-2</v>
      </c>
      <c r="O9" s="221">
        <f>ROUND(E9*N9,5)</f>
        <v>0.37319999999999998</v>
      </c>
      <c r="P9" s="221">
        <v>0</v>
      </c>
      <c r="Q9" s="221">
        <f>ROUND(E9*P9,5)</f>
        <v>0</v>
      </c>
      <c r="R9" s="221"/>
      <c r="S9" s="221"/>
      <c r="T9" s="222">
        <v>0.38551000000000002</v>
      </c>
      <c r="U9" s="221">
        <f>ROUND(E9*T9,2)</f>
        <v>11.57</v>
      </c>
      <c r="V9" s="211"/>
      <c r="W9" s="211"/>
      <c r="X9" s="211"/>
      <c r="Y9" s="211"/>
      <c r="Z9" s="211"/>
      <c r="AA9" s="211"/>
      <c r="AB9" s="211"/>
      <c r="AC9" s="211"/>
      <c r="AD9" s="211"/>
      <c r="AE9" s="211" t="s">
        <v>118</v>
      </c>
      <c r="AF9" s="211"/>
      <c r="AG9" s="211"/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x14ac:dyDescent="0.25">
      <c r="A10" s="213" t="s">
        <v>113</v>
      </c>
      <c r="B10" s="220" t="s">
        <v>60</v>
      </c>
      <c r="C10" s="263" t="s">
        <v>61</v>
      </c>
      <c r="D10" s="223"/>
      <c r="E10" s="227"/>
      <c r="F10" s="231"/>
      <c r="G10" s="231">
        <f>SUMIF(AE11:AE12,"&lt;&gt;NOR",G11:G12)</f>
        <v>0</v>
      </c>
      <c r="H10" s="231"/>
      <c r="I10" s="231">
        <f>SUM(I11:I12)</f>
        <v>0</v>
      </c>
      <c r="J10" s="231"/>
      <c r="K10" s="231">
        <f>SUM(K11:K12)</f>
        <v>0</v>
      </c>
      <c r="L10" s="231"/>
      <c r="M10" s="231">
        <f>SUM(M11:M12)</f>
        <v>0</v>
      </c>
      <c r="N10" s="223"/>
      <c r="O10" s="223">
        <f>SUM(O11:O12)</f>
        <v>0</v>
      </c>
      <c r="P10" s="223"/>
      <c r="Q10" s="223">
        <f>SUM(Q11:Q12)</f>
        <v>0</v>
      </c>
      <c r="R10" s="223"/>
      <c r="S10" s="223"/>
      <c r="T10" s="224"/>
      <c r="U10" s="223">
        <f>SUM(U11:U12)</f>
        <v>9</v>
      </c>
      <c r="AE10" t="s">
        <v>114</v>
      </c>
    </row>
    <row r="11" spans="1:60" ht="20.399999999999999" outlineLevel="1" x14ac:dyDescent="0.25">
      <c r="A11" s="212">
        <v>2</v>
      </c>
      <c r="B11" s="219" t="s">
        <v>119</v>
      </c>
      <c r="C11" s="262" t="s">
        <v>120</v>
      </c>
      <c r="D11" s="221" t="s">
        <v>121</v>
      </c>
      <c r="E11" s="226">
        <v>8</v>
      </c>
      <c r="F11" s="229">
        <f>H11+J11</f>
        <v>0</v>
      </c>
      <c r="G11" s="230">
        <f>ROUND(E11*F11,2)</f>
        <v>0</v>
      </c>
      <c r="H11" s="230"/>
      <c r="I11" s="230">
        <f>ROUND(E11*H11,2)</f>
        <v>0</v>
      </c>
      <c r="J11" s="230"/>
      <c r="K11" s="230">
        <f>ROUND(E11*J11,2)</f>
        <v>0</v>
      </c>
      <c r="L11" s="230">
        <v>0</v>
      </c>
      <c r="M11" s="230">
        <f>G11*(1+L11/100)</f>
        <v>0</v>
      </c>
      <c r="N11" s="221">
        <v>0</v>
      </c>
      <c r="O11" s="221">
        <f>ROUND(E11*N11,5)</f>
        <v>0</v>
      </c>
      <c r="P11" s="221">
        <v>0</v>
      </c>
      <c r="Q11" s="221">
        <f>ROUND(E11*P11,5)</f>
        <v>0</v>
      </c>
      <c r="R11" s="221"/>
      <c r="S11" s="221"/>
      <c r="T11" s="222">
        <v>1</v>
      </c>
      <c r="U11" s="221">
        <f>ROUND(E11*T11,2)</f>
        <v>8</v>
      </c>
      <c r="V11" s="211"/>
      <c r="W11" s="211"/>
      <c r="X11" s="211"/>
      <c r="Y11" s="211"/>
      <c r="Z11" s="211"/>
      <c r="AA11" s="211"/>
      <c r="AB11" s="211"/>
      <c r="AC11" s="211"/>
      <c r="AD11" s="211"/>
      <c r="AE11" s="211" t="s">
        <v>118</v>
      </c>
      <c r="AF11" s="211"/>
      <c r="AG11" s="211"/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5">
      <c r="A12" s="212">
        <v>3</v>
      </c>
      <c r="B12" s="219" t="s">
        <v>122</v>
      </c>
      <c r="C12" s="262" t="s">
        <v>123</v>
      </c>
      <c r="D12" s="221" t="s">
        <v>124</v>
      </c>
      <c r="E12" s="226">
        <v>1</v>
      </c>
      <c r="F12" s="229">
        <f>H12+J12</f>
        <v>0</v>
      </c>
      <c r="G12" s="230">
        <f>ROUND(E12*F12,2)</f>
        <v>0</v>
      </c>
      <c r="H12" s="230"/>
      <c r="I12" s="230">
        <f>ROUND(E12*H12,2)</f>
        <v>0</v>
      </c>
      <c r="J12" s="230"/>
      <c r="K12" s="230">
        <f>ROUND(E12*J12,2)</f>
        <v>0</v>
      </c>
      <c r="L12" s="230">
        <v>0</v>
      </c>
      <c r="M12" s="230">
        <f>G12*(1+L12/100)</f>
        <v>0</v>
      </c>
      <c r="N12" s="221">
        <v>0</v>
      </c>
      <c r="O12" s="221">
        <f>ROUND(E12*N12,5)</f>
        <v>0</v>
      </c>
      <c r="P12" s="221">
        <v>0</v>
      </c>
      <c r="Q12" s="221">
        <f>ROUND(E12*P12,5)</f>
        <v>0</v>
      </c>
      <c r="R12" s="221"/>
      <c r="S12" s="221"/>
      <c r="T12" s="222">
        <v>1</v>
      </c>
      <c r="U12" s="221">
        <f>ROUND(E12*T12,2)</f>
        <v>1</v>
      </c>
      <c r="V12" s="211"/>
      <c r="W12" s="211"/>
      <c r="X12" s="211"/>
      <c r="Y12" s="211"/>
      <c r="Z12" s="211"/>
      <c r="AA12" s="211"/>
      <c r="AB12" s="211"/>
      <c r="AC12" s="211"/>
      <c r="AD12" s="211"/>
      <c r="AE12" s="211" t="s">
        <v>118</v>
      </c>
      <c r="AF12" s="211"/>
      <c r="AG12" s="211"/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x14ac:dyDescent="0.25">
      <c r="A13" s="213" t="s">
        <v>113</v>
      </c>
      <c r="B13" s="220" t="s">
        <v>62</v>
      </c>
      <c r="C13" s="263" t="s">
        <v>63</v>
      </c>
      <c r="D13" s="223"/>
      <c r="E13" s="227"/>
      <c r="F13" s="231"/>
      <c r="G13" s="231">
        <f>SUMIF(AE14:AE14,"&lt;&gt;NOR",G14:G14)</f>
        <v>0</v>
      </c>
      <c r="H13" s="231"/>
      <c r="I13" s="231">
        <f>SUM(I14:I14)</f>
        <v>0</v>
      </c>
      <c r="J13" s="231"/>
      <c r="K13" s="231">
        <f>SUM(K14:K14)</f>
        <v>0</v>
      </c>
      <c r="L13" s="231"/>
      <c r="M13" s="231">
        <f>SUM(M14:M14)</f>
        <v>0</v>
      </c>
      <c r="N13" s="223"/>
      <c r="O13" s="223">
        <f>SUM(O14:O14)</f>
        <v>0</v>
      </c>
      <c r="P13" s="223"/>
      <c r="Q13" s="223">
        <f>SUM(Q14:Q14)</f>
        <v>0</v>
      </c>
      <c r="R13" s="223"/>
      <c r="S13" s="223"/>
      <c r="T13" s="224"/>
      <c r="U13" s="223">
        <f>SUM(U14:U14)</f>
        <v>0.53</v>
      </c>
      <c r="AE13" t="s">
        <v>114</v>
      </c>
    </row>
    <row r="14" spans="1:60" outlineLevel="1" x14ac:dyDescent="0.25">
      <c r="A14" s="212">
        <v>4</v>
      </c>
      <c r="B14" s="219" t="s">
        <v>125</v>
      </c>
      <c r="C14" s="262" t="s">
        <v>126</v>
      </c>
      <c r="D14" s="221" t="s">
        <v>117</v>
      </c>
      <c r="E14" s="226">
        <v>35</v>
      </c>
      <c r="F14" s="229">
        <f>H14+J14</f>
        <v>0</v>
      </c>
      <c r="G14" s="230">
        <f>ROUND(E14*F14,2)</f>
        <v>0</v>
      </c>
      <c r="H14" s="230"/>
      <c r="I14" s="230">
        <f>ROUND(E14*H14,2)</f>
        <v>0</v>
      </c>
      <c r="J14" s="230"/>
      <c r="K14" s="230">
        <f>ROUND(E14*J14,2)</f>
        <v>0</v>
      </c>
      <c r="L14" s="230">
        <v>0</v>
      </c>
      <c r="M14" s="230">
        <f>G14*(1+L14/100)</f>
        <v>0</v>
      </c>
      <c r="N14" s="221">
        <v>0</v>
      </c>
      <c r="O14" s="221">
        <f>ROUND(E14*N14,5)</f>
        <v>0</v>
      </c>
      <c r="P14" s="221">
        <v>0</v>
      </c>
      <c r="Q14" s="221">
        <f>ROUND(E14*P14,5)</f>
        <v>0</v>
      </c>
      <c r="R14" s="221"/>
      <c r="S14" s="221"/>
      <c r="T14" s="222">
        <v>1.4999999999999999E-2</v>
      </c>
      <c r="U14" s="221">
        <f>ROUND(E14*T14,2)</f>
        <v>0.53</v>
      </c>
      <c r="V14" s="211"/>
      <c r="W14" s="211"/>
      <c r="X14" s="211"/>
      <c r="Y14" s="211"/>
      <c r="Z14" s="211"/>
      <c r="AA14" s="211"/>
      <c r="AB14" s="211"/>
      <c r="AC14" s="211"/>
      <c r="AD14" s="211"/>
      <c r="AE14" s="211" t="s">
        <v>118</v>
      </c>
      <c r="AF14" s="211"/>
      <c r="AG14" s="211"/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x14ac:dyDescent="0.25">
      <c r="A15" s="213" t="s">
        <v>113</v>
      </c>
      <c r="B15" s="220" t="s">
        <v>64</v>
      </c>
      <c r="C15" s="263" t="s">
        <v>65</v>
      </c>
      <c r="D15" s="223"/>
      <c r="E15" s="227"/>
      <c r="F15" s="231"/>
      <c r="G15" s="231">
        <f>SUMIF(AE16:AE16,"&lt;&gt;NOR",G16:G16)</f>
        <v>0</v>
      </c>
      <c r="H15" s="231"/>
      <c r="I15" s="231">
        <f>SUM(I16:I16)</f>
        <v>0</v>
      </c>
      <c r="J15" s="231"/>
      <c r="K15" s="231">
        <f>SUM(K16:K16)</f>
        <v>0</v>
      </c>
      <c r="L15" s="231"/>
      <c r="M15" s="231">
        <f>SUM(M16:M16)</f>
        <v>0</v>
      </c>
      <c r="N15" s="223"/>
      <c r="O15" s="223">
        <f>SUM(O16:O16)</f>
        <v>0</v>
      </c>
      <c r="P15" s="223"/>
      <c r="Q15" s="223">
        <f>SUM(Q16:Q16)</f>
        <v>1.272E-2</v>
      </c>
      <c r="R15" s="223"/>
      <c r="S15" s="223"/>
      <c r="T15" s="224"/>
      <c r="U15" s="223">
        <f>SUM(U16:U16)</f>
        <v>2.66</v>
      </c>
      <c r="AE15" t="s">
        <v>114</v>
      </c>
    </row>
    <row r="16" spans="1:60" outlineLevel="1" x14ac:dyDescent="0.25">
      <c r="A16" s="212">
        <v>5</v>
      </c>
      <c r="B16" s="219" t="s">
        <v>127</v>
      </c>
      <c r="C16" s="262" t="s">
        <v>128</v>
      </c>
      <c r="D16" s="221" t="s">
        <v>129</v>
      </c>
      <c r="E16" s="226">
        <v>0.9</v>
      </c>
      <c r="F16" s="229">
        <f>H16+J16</f>
        <v>0</v>
      </c>
      <c r="G16" s="230">
        <f>ROUND(E16*F16,2)</f>
        <v>0</v>
      </c>
      <c r="H16" s="230"/>
      <c r="I16" s="230">
        <f>ROUND(E16*H16,2)</f>
        <v>0</v>
      </c>
      <c r="J16" s="230"/>
      <c r="K16" s="230">
        <f>ROUND(E16*J16,2)</f>
        <v>0</v>
      </c>
      <c r="L16" s="230">
        <v>0</v>
      </c>
      <c r="M16" s="230">
        <f>G16*(1+L16/100)</f>
        <v>0</v>
      </c>
      <c r="N16" s="221">
        <v>0</v>
      </c>
      <c r="O16" s="221">
        <f>ROUND(E16*N16,5)</f>
        <v>0</v>
      </c>
      <c r="P16" s="221">
        <v>1.413E-2</v>
      </c>
      <c r="Q16" s="221">
        <f>ROUND(E16*P16,5)</f>
        <v>1.272E-2</v>
      </c>
      <c r="R16" s="221"/>
      <c r="S16" s="221"/>
      <c r="T16" s="222">
        <v>2.95</v>
      </c>
      <c r="U16" s="221">
        <f>ROUND(E16*T16,2)</f>
        <v>2.66</v>
      </c>
      <c r="V16" s="211"/>
      <c r="W16" s="211"/>
      <c r="X16" s="211"/>
      <c r="Y16" s="211"/>
      <c r="Z16" s="211"/>
      <c r="AA16" s="211"/>
      <c r="AB16" s="211"/>
      <c r="AC16" s="211"/>
      <c r="AD16" s="211"/>
      <c r="AE16" s="211" t="s">
        <v>118</v>
      </c>
      <c r="AF16" s="211"/>
      <c r="AG16" s="211"/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x14ac:dyDescent="0.25">
      <c r="A17" s="213" t="s">
        <v>113</v>
      </c>
      <c r="B17" s="220" t="s">
        <v>66</v>
      </c>
      <c r="C17" s="263" t="s">
        <v>67</v>
      </c>
      <c r="D17" s="223"/>
      <c r="E17" s="227"/>
      <c r="F17" s="231"/>
      <c r="G17" s="231">
        <f>SUMIF(AE18:AE20,"&lt;&gt;NOR",G18:G20)</f>
        <v>0</v>
      </c>
      <c r="H17" s="231"/>
      <c r="I17" s="231">
        <f>SUM(I18:I20)</f>
        <v>0</v>
      </c>
      <c r="J17" s="231"/>
      <c r="K17" s="231">
        <f>SUM(K18:K20)</f>
        <v>0</v>
      </c>
      <c r="L17" s="231"/>
      <c r="M17" s="231">
        <f>SUM(M18:M20)</f>
        <v>0</v>
      </c>
      <c r="N17" s="223"/>
      <c r="O17" s="223">
        <f>SUM(O18:O20)</f>
        <v>5.7419999999999999E-2</v>
      </c>
      <c r="P17" s="223"/>
      <c r="Q17" s="223">
        <f>SUM(Q18:Q20)</f>
        <v>0</v>
      </c>
      <c r="R17" s="223"/>
      <c r="S17" s="223"/>
      <c r="T17" s="224"/>
      <c r="U17" s="223">
        <f>SUM(U18:U20)</f>
        <v>0</v>
      </c>
      <c r="AE17" t="s">
        <v>114</v>
      </c>
    </row>
    <row r="18" spans="1:60" ht="30.6" outlineLevel="1" x14ac:dyDescent="0.25">
      <c r="A18" s="212">
        <v>6</v>
      </c>
      <c r="B18" s="219" t="s">
        <v>130</v>
      </c>
      <c r="C18" s="262" t="s">
        <v>131</v>
      </c>
      <c r="D18" s="221" t="s">
        <v>129</v>
      </c>
      <c r="E18" s="226">
        <v>10</v>
      </c>
      <c r="F18" s="229">
        <f>H18+J18</f>
        <v>0</v>
      </c>
      <c r="G18" s="230">
        <f>ROUND(E18*F18,2)</f>
        <v>0</v>
      </c>
      <c r="H18" s="230"/>
      <c r="I18" s="230">
        <f>ROUND(E18*H18,2)</f>
        <v>0</v>
      </c>
      <c r="J18" s="230"/>
      <c r="K18" s="230">
        <f>ROUND(E18*J18,2)</f>
        <v>0</v>
      </c>
      <c r="L18" s="230">
        <v>0</v>
      </c>
      <c r="M18" s="230">
        <f>G18*(1+L18/100)</f>
        <v>0</v>
      </c>
      <c r="N18" s="221">
        <v>1.23E-3</v>
      </c>
      <c r="O18" s="221">
        <f>ROUND(E18*N18,5)</f>
        <v>1.23E-2</v>
      </c>
      <c r="P18" s="221">
        <v>0</v>
      </c>
      <c r="Q18" s="221">
        <f>ROUND(E18*P18,5)</f>
        <v>0</v>
      </c>
      <c r="R18" s="221"/>
      <c r="S18" s="221"/>
      <c r="T18" s="222">
        <v>0</v>
      </c>
      <c r="U18" s="221">
        <f>ROUND(E18*T18,2)</f>
        <v>0</v>
      </c>
      <c r="V18" s="211"/>
      <c r="W18" s="211"/>
      <c r="X18" s="211"/>
      <c r="Y18" s="211"/>
      <c r="Z18" s="211"/>
      <c r="AA18" s="211"/>
      <c r="AB18" s="211"/>
      <c r="AC18" s="211"/>
      <c r="AD18" s="211"/>
      <c r="AE18" s="211" t="s">
        <v>132</v>
      </c>
      <c r="AF18" s="211"/>
      <c r="AG18" s="211"/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ht="30.6" outlineLevel="1" x14ac:dyDescent="0.25">
      <c r="A19" s="212">
        <v>7</v>
      </c>
      <c r="B19" s="219" t="s">
        <v>133</v>
      </c>
      <c r="C19" s="262" t="s">
        <v>134</v>
      </c>
      <c r="D19" s="221" t="s">
        <v>129</v>
      </c>
      <c r="E19" s="226">
        <v>32</v>
      </c>
      <c r="F19" s="229">
        <f>H19+J19</f>
        <v>0</v>
      </c>
      <c r="G19" s="230">
        <f>ROUND(E19*F19,2)</f>
        <v>0</v>
      </c>
      <c r="H19" s="230"/>
      <c r="I19" s="230">
        <f>ROUND(E19*H19,2)</f>
        <v>0</v>
      </c>
      <c r="J19" s="230"/>
      <c r="K19" s="230">
        <f>ROUND(E19*J19,2)</f>
        <v>0</v>
      </c>
      <c r="L19" s="230">
        <v>0</v>
      </c>
      <c r="M19" s="230">
        <f>G19*(1+L19/100)</f>
        <v>0</v>
      </c>
      <c r="N19" s="221">
        <v>1.41E-3</v>
      </c>
      <c r="O19" s="221">
        <f>ROUND(E19*N19,5)</f>
        <v>4.512E-2</v>
      </c>
      <c r="P19" s="221">
        <v>0</v>
      </c>
      <c r="Q19" s="221">
        <f>ROUND(E19*P19,5)</f>
        <v>0</v>
      </c>
      <c r="R19" s="221"/>
      <c r="S19" s="221"/>
      <c r="T19" s="222">
        <v>0</v>
      </c>
      <c r="U19" s="221">
        <f>ROUND(E19*T19,2)</f>
        <v>0</v>
      </c>
      <c r="V19" s="211"/>
      <c r="W19" s="211"/>
      <c r="X19" s="211"/>
      <c r="Y19" s="211"/>
      <c r="Z19" s="211"/>
      <c r="AA19" s="211"/>
      <c r="AB19" s="211"/>
      <c r="AC19" s="211"/>
      <c r="AD19" s="211"/>
      <c r="AE19" s="211" t="s">
        <v>132</v>
      </c>
      <c r="AF19" s="211"/>
      <c r="AG19" s="211"/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5">
      <c r="A20" s="212">
        <v>8</v>
      </c>
      <c r="B20" s="219" t="s">
        <v>135</v>
      </c>
      <c r="C20" s="262" t="s">
        <v>136</v>
      </c>
      <c r="D20" s="221" t="s">
        <v>0</v>
      </c>
      <c r="E20" s="226">
        <v>215.88</v>
      </c>
      <c r="F20" s="229">
        <f>H20+J20</f>
        <v>0</v>
      </c>
      <c r="G20" s="230">
        <f>ROUND(E20*F20,2)</f>
        <v>0</v>
      </c>
      <c r="H20" s="230"/>
      <c r="I20" s="230">
        <f>ROUND(E20*H20,2)</f>
        <v>0</v>
      </c>
      <c r="J20" s="230"/>
      <c r="K20" s="230">
        <f>ROUND(E20*J20,2)</f>
        <v>0</v>
      </c>
      <c r="L20" s="230">
        <v>0</v>
      </c>
      <c r="M20" s="230">
        <f>G20*(1+L20/100)</f>
        <v>0</v>
      </c>
      <c r="N20" s="221">
        <v>0</v>
      </c>
      <c r="O20" s="221">
        <f>ROUND(E20*N20,5)</f>
        <v>0</v>
      </c>
      <c r="P20" s="221">
        <v>0</v>
      </c>
      <c r="Q20" s="221">
        <f>ROUND(E20*P20,5)</f>
        <v>0</v>
      </c>
      <c r="R20" s="221"/>
      <c r="S20" s="221"/>
      <c r="T20" s="222">
        <v>0</v>
      </c>
      <c r="U20" s="221">
        <f>ROUND(E20*T20,2)</f>
        <v>0</v>
      </c>
      <c r="V20" s="211"/>
      <c r="W20" s="211"/>
      <c r="X20" s="211"/>
      <c r="Y20" s="211"/>
      <c r="Z20" s="211"/>
      <c r="AA20" s="211"/>
      <c r="AB20" s="211"/>
      <c r="AC20" s="211"/>
      <c r="AD20" s="211"/>
      <c r="AE20" s="211" t="s">
        <v>118</v>
      </c>
      <c r="AF20" s="211"/>
      <c r="AG20" s="211"/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x14ac:dyDescent="0.25">
      <c r="A21" s="213" t="s">
        <v>113</v>
      </c>
      <c r="B21" s="220" t="s">
        <v>68</v>
      </c>
      <c r="C21" s="263" t="s">
        <v>69</v>
      </c>
      <c r="D21" s="223"/>
      <c r="E21" s="227"/>
      <c r="F21" s="231"/>
      <c r="G21" s="231">
        <f>SUMIF(AE22:AE38,"&lt;&gt;NOR",G22:G38)</f>
        <v>0</v>
      </c>
      <c r="H21" s="231"/>
      <c r="I21" s="231">
        <f>SUM(I22:I38)</f>
        <v>0</v>
      </c>
      <c r="J21" s="231"/>
      <c r="K21" s="231">
        <f>SUM(K22:K38)</f>
        <v>0</v>
      </c>
      <c r="L21" s="231"/>
      <c r="M21" s="231">
        <f>SUM(M22:M38)</f>
        <v>0</v>
      </c>
      <c r="N21" s="223"/>
      <c r="O21" s="223">
        <f>SUM(O22:O38)</f>
        <v>0.14388000000000004</v>
      </c>
      <c r="P21" s="223"/>
      <c r="Q21" s="223">
        <f>SUM(Q22:Q38)</f>
        <v>0</v>
      </c>
      <c r="R21" s="223"/>
      <c r="S21" s="223"/>
      <c r="T21" s="224"/>
      <c r="U21" s="223">
        <f>SUM(U22:U38)</f>
        <v>22.62</v>
      </c>
      <c r="AE21" t="s">
        <v>114</v>
      </c>
    </row>
    <row r="22" spans="1:60" outlineLevel="1" x14ac:dyDescent="0.25">
      <c r="A22" s="212">
        <v>9</v>
      </c>
      <c r="B22" s="219" t="s">
        <v>137</v>
      </c>
      <c r="C22" s="262" t="s">
        <v>138</v>
      </c>
      <c r="D22" s="221" t="s">
        <v>129</v>
      </c>
      <c r="E22" s="226">
        <v>6</v>
      </c>
      <c r="F22" s="229">
        <f>H22+J22</f>
        <v>0</v>
      </c>
      <c r="G22" s="230">
        <f>ROUND(E22*F22,2)</f>
        <v>0</v>
      </c>
      <c r="H22" s="230"/>
      <c r="I22" s="230">
        <f>ROUND(E22*H22,2)</f>
        <v>0</v>
      </c>
      <c r="J22" s="230"/>
      <c r="K22" s="230">
        <f>ROUND(E22*J22,2)</f>
        <v>0</v>
      </c>
      <c r="L22" s="230">
        <v>0</v>
      </c>
      <c r="M22" s="230">
        <f>G22*(1+L22/100)</f>
        <v>0</v>
      </c>
      <c r="N22" s="221">
        <v>5.3499999999999997E-3</v>
      </c>
      <c r="O22" s="221">
        <f>ROUND(E22*N22,5)</f>
        <v>3.2099999999999997E-2</v>
      </c>
      <c r="P22" s="221">
        <v>0</v>
      </c>
      <c r="Q22" s="221">
        <f>ROUND(E22*P22,5)</f>
        <v>0</v>
      </c>
      <c r="R22" s="221"/>
      <c r="S22" s="221"/>
      <c r="T22" s="222">
        <v>0.68279999999999996</v>
      </c>
      <c r="U22" s="221">
        <f>ROUND(E22*T22,2)</f>
        <v>4.0999999999999996</v>
      </c>
      <c r="V22" s="211"/>
      <c r="W22" s="211"/>
      <c r="X22" s="211"/>
      <c r="Y22" s="211"/>
      <c r="Z22" s="211"/>
      <c r="AA22" s="211"/>
      <c r="AB22" s="211"/>
      <c r="AC22" s="211"/>
      <c r="AD22" s="211"/>
      <c r="AE22" s="211" t="s">
        <v>118</v>
      </c>
      <c r="AF22" s="211"/>
      <c r="AG22" s="211"/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ht="21" outlineLevel="1" x14ac:dyDescent="0.25">
      <c r="A23" s="212"/>
      <c r="B23" s="219"/>
      <c r="C23" s="264" t="s">
        <v>139</v>
      </c>
      <c r="D23" s="225"/>
      <c r="E23" s="228"/>
      <c r="F23" s="232"/>
      <c r="G23" s="233"/>
      <c r="H23" s="230"/>
      <c r="I23" s="230"/>
      <c r="J23" s="230"/>
      <c r="K23" s="230"/>
      <c r="L23" s="230"/>
      <c r="M23" s="230"/>
      <c r="N23" s="221"/>
      <c r="O23" s="221"/>
      <c r="P23" s="221"/>
      <c r="Q23" s="221"/>
      <c r="R23" s="221"/>
      <c r="S23" s="221"/>
      <c r="T23" s="222"/>
      <c r="U23" s="221"/>
      <c r="V23" s="211"/>
      <c r="W23" s="211"/>
      <c r="X23" s="211"/>
      <c r="Y23" s="211"/>
      <c r="Z23" s="211"/>
      <c r="AA23" s="211"/>
      <c r="AB23" s="211"/>
      <c r="AC23" s="211"/>
      <c r="AD23" s="211"/>
      <c r="AE23" s="211" t="s">
        <v>140</v>
      </c>
      <c r="AF23" s="211"/>
      <c r="AG23" s="211"/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4" t="str">
        <f>C23</f>
        <v>Potrubí včetně tvarovek a zednických výpomocí. Včetně pomocného lešení o výšce podlahy do 1900mm a pro zatížení do 1,5kPa.</v>
      </c>
      <c r="BB23" s="211"/>
      <c r="BC23" s="211"/>
      <c r="BD23" s="211"/>
      <c r="BE23" s="211"/>
      <c r="BF23" s="211"/>
      <c r="BG23" s="211"/>
      <c r="BH23" s="211"/>
    </row>
    <row r="24" spans="1:60" outlineLevel="1" x14ac:dyDescent="0.25">
      <c r="A24" s="212">
        <v>10</v>
      </c>
      <c r="B24" s="219" t="s">
        <v>141</v>
      </c>
      <c r="C24" s="262" t="s">
        <v>142</v>
      </c>
      <c r="D24" s="221" t="s">
        <v>129</v>
      </c>
      <c r="E24" s="226">
        <v>6</v>
      </c>
      <c r="F24" s="229">
        <f>H24+J24</f>
        <v>0</v>
      </c>
      <c r="G24" s="230">
        <f>ROUND(E24*F24,2)</f>
        <v>0</v>
      </c>
      <c r="H24" s="230"/>
      <c r="I24" s="230">
        <f>ROUND(E24*H24,2)</f>
        <v>0</v>
      </c>
      <c r="J24" s="230"/>
      <c r="K24" s="230">
        <f>ROUND(E24*J24,2)</f>
        <v>0</v>
      </c>
      <c r="L24" s="230">
        <v>0</v>
      </c>
      <c r="M24" s="230">
        <f>G24*(1+L24/100)</f>
        <v>0</v>
      </c>
      <c r="N24" s="221">
        <v>0</v>
      </c>
      <c r="O24" s="221">
        <f>ROUND(E24*N24,5)</f>
        <v>0</v>
      </c>
      <c r="P24" s="221">
        <v>0</v>
      </c>
      <c r="Q24" s="221">
        <f>ROUND(E24*P24,5)</f>
        <v>0</v>
      </c>
      <c r="R24" s="221"/>
      <c r="S24" s="221"/>
      <c r="T24" s="222">
        <v>2.9000000000000001E-2</v>
      </c>
      <c r="U24" s="221">
        <f>ROUND(E24*T24,2)</f>
        <v>0.17</v>
      </c>
      <c r="V24" s="211"/>
      <c r="W24" s="211"/>
      <c r="X24" s="211"/>
      <c r="Y24" s="211"/>
      <c r="Z24" s="211"/>
      <c r="AA24" s="211"/>
      <c r="AB24" s="211"/>
      <c r="AC24" s="211"/>
      <c r="AD24" s="211"/>
      <c r="AE24" s="211" t="s">
        <v>118</v>
      </c>
      <c r="AF24" s="211"/>
      <c r="AG24" s="211"/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1" x14ac:dyDescent="0.25">
      <c r="A25" s="212">
        <v>11</v>
      </c>
      <c r="B25" s="219" t="s">
        <v>143</v>
      </c>
      <c r="C25" s="262" t="s">
        <v>144</v>
      </c>
      <c r="D25" s="221" t="s">
        <v>129</v>
      </c>
      <c r="E25" s="226">
        <v>8</v>
      </c>
      <c r="F25" s="229">
        <f>H25+J25</f>
        <v>0</v>
      </c>
      <c r="G25" s="230">
        <f>ROUND(E25*F25,2)</f>
        <v>0</v>
      </c>
      <c r="H25" s="230"/>
      <c r="I25" s="230">
        <f>ROUND(E25*H25,2)</f>
        <v>0</v>
      </c>
      <c r="J25" s="230"/>
      <c r="K25" s="230">
        <f>ROUND(E25*J25,2)</f>
        <v>0</v>
      </c>
      <c r="L25" s="230">
        <v>0</v>
      </c>
      <c r="M25" s="230">
        <f>G25*(1+L25/100)</f>
        <v>0</v>
      </c>
      <c r="N25" s="221">
        <v>5.6299999999999996E-3</v>
      </c>
      <c r="O25" s="221">
        <f>ROUND(E25*N25,5)</f>
        <v>4.5039999999999997E-2</v>
      </c>
      <c r="P25" s="221">
        <v>0</v>
      </c>
      <c r="Q25" s="221">
        <f>ROUND(E25*P25,5)</f>
        <v>0</v>
      </c>
      <c r="R25" s="221"/>
      <c r="S25" s="221"/>
      <c r="T25" s="222">
        <v>0.75470000000000004</v>
      </c>
      <c r="U25" s="221">
        <f>ROUND(E25*T25,2)</f>
        <v>6.04</v>
      </c>
      <c r="V25" s="211"/>
      <c r="W25" s="211"/>
      <c r="X25" s="211"/>
      <c r="Y25" s="211"/>
      <c r="Z25" s="211"/>
      <c r="AA25" s="211"/>
      <c r="AB25" s="211"/>
      <c r="AC25" s="211"/>
      <c r="AD25" s="211"/>
      <c r="AE25" s="211" t="s">
        <v>118</v>
      </c>
      <c r="AF25" s="211"/>
      <c r="AG25" s="211"/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ht="21" outlineLevel="1" x14ac:dyDescent="0.25">
      <c r="A26" s="212"/>
      <c r="B26" s="219"/>
      <c r="C26" s="264" t="s">
        <v>139</v>
      </c>
      <c r="D26" s="225"/>
      <c r="E26" s="228"/>
      <c r="F26" s="232"/>
      <c r="G26" s="233"/>
      <c r="H26" s="230"/>
      <c r="I26" s="230"/>
      <c r="J26" s="230"/>
      <c r="K26" s="230"/>
      <c r="L26" s="230"/>
      <c r="M26" s="230"/>
      <c r="N26" s="221"/>
      <c r="O26" s="221"/>
      <c r="P26" s="221"/>
      <c r="Q26" s="221"/>
      <c r="R26" s="221"/>
      <c r="S26" s="221"/>
      <c r="T26" s="222"/>
      <c r="U26" s="221"/>
      <c r="V26" s="211"/>
      <c r="W26" s="211"/>
      <c r="X26" s="211"/>
      <c r="Y26" s="211"/>
      <c r="Z26" s="211"/>
      <c r="AA26" s="211"/>
      <c r="AB26" s="211"/>
      <c r="AC26" s="211"/>
      <c r="AD26" s="211"/>
      <c r="AE26" s="211" t="s">
        <v>140</v>
      </c>
      <c r="AF26" s="211"/>
      <c r="AG26" s="211"/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4" t="str">
        <f>C26</f>
        <v>Potrubí včetně tvarovek a zednických výpomocí. Včetně pomocného lešení o výšce podlahy do 1900mm a pro zatížení do 1,5kPa.</v>
      </c>
      <c r="BB26" s="211"/>
      <c r="BC26" s="211"/>
      <c r="BD26" s="211"/>
      <c r="BE26" s="211"/>
      <c r="BF26" s="211"/>
      <c r="BG26" s="211"/>
      <c r="BH26" s="211"/>
    </row>
    <row r="27" spans="1:60" outlineLevel="1" x14ac:dyDescent="0.25">
      <c r="A27" s="212">
        <v>12</v>
      </c>
      <c r="B27" s="219" t="s">
        <v>145</v>
      </c>
      <c r="C27" s="262" t="s">
        <v>146</v>
      </c>
      <c r="D27" s="221" t="s">
        <v>129</v>
      </c>
      <c r="E27" s="226">
        <v>8</v>
      </c>
      <c r="F27" s="229">
        <f>H27+J27</f>
        <v>0</v>
      </c>
      <c r="G27" s="230">
        <f>ROUND(E27*F27,2)</f>
        <v>0</v>
      </c>
      <c r="H27" s="230"/>
      <c r="I27" s="230">
        <f>ROUND(E27*H27,2)</f>
        <v>0</v>
      </c>
      <c r="J27" s="230"/>
      <c r="K27" s="230">
        <f>ROUND(E27*J27,2)</f>
        <v>0</v>
      </c>
      <c r="L27" s="230">
        <v>0</v>
      </c>
      <c r="M27" s="230">
        <f>G27*(1+L27/100)</f>
        <v>0</v>
      </c>
      <c r="N27" s="221">
        <v>0</v>
      </c>
      <c r="O27" s="221">
        <f>ROUND(E27*N27,5)</f>
        <v>0</v>
      </c>
      <c r="P27" s="221">
        <v>0</v>
      </c>
      <c r="Q27" s="221">
        <f>ROUND(E27*P27,5)</f>
        <v>0</v>
      </c>
      <c r="R27" s="221"/>
      <c r="S27" s="221"/>
      <c r="T27" s="222">
        <v>4.2000000000000003E-2</v>
      </c>
      <c r="U27" s="221">
        <f>ROUND(E27*T27,2)</f>
        <v>0.34</v>
      </c>
      <c r="V27" s="211"/>
      <c r="W27" s="211"/>
      <c r="X27" s="211"/>
      <c r="Y27" s="211"/>
      <c r="Z27" s="211"/>
      <c r="AA27" s="211"/>
      <c r="AB27" s="211"/>
      <c r="AC27" s="211"/>
      <c r="AD27" s="211"/>
      <c r="AE27" s="211" t="s">
        <v>118</v>
      </c>
      <c r="AF27" s="211"/>
      <c r="AG27" s="211"/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1" x14ac:dyDescent="0.25">
      <c r="A28" s="212">
        <v>13</v>
      </c>
      <c r="B28" s="219" t="s">
        <v>147</v>
      </c>
      <c r="C28" s="262" t="s">
        <v>148</v>
      </c>
      <c r="D28" s="221" t="s">
        <v>129</v>
      </c>
      <c r="E28" s="226">
        <v>10</v>
      </c>
      <c r="F28" s="229">
        <f>H28+J28</f>
        <v>0</v>
      </c>
      <c r="G28" s="230">
        <f>ROUND(E28*F28,2)</f>
        <v>0</v>
      </c>
      <c r="H28" s="230"/>
      <c r="I28" s="230">
        <f>ROUND(E28*H28,2)</f>
        <v>0</v>
      </c>
      <c r="J28" s="230"/>
      <c r="K28" s="230">
        <f>ROUND(E28*J28,2)</f>
        <v>0</v>
      </c>
      <c r="L28" s="230">
        <v>0</v>
      </c>
      <c r="M28" s="230">
        <f>G28*(1+L28/100)</f>
        <v>0</v>
      </c>
      <c r="N28" s="221">
        <v>5.94E-3</v>
      </c>
      <c r="O28" s="221">
        <f>ROUND(E28*N28,5)</f>
        <v>5.9400000000000001E-2</v>
      </c>
      <c r="P28" s="221">
        <v>0</v>
      </c>
      <c r="Q28" s="221">
        <f>ROUND(E28*P28,5)</f>
        <v>0</v>
      </c>
      <c r="R28" s="221"/>
      <c r="S28" s="221"/>
      <c r="T28" s="222">
        <v>0.92569999999999997</v>
      </c>
      <c r="U28" s="221">
        <f>ROUND(E28*T28,2)</f>
        <v>9.26</v>
      </c>
      <c r="V28" s="211"/>
      <c r="W28" s="211"/>
      <c r="X28" s="211"/>
      <c r="Y28" s="211"/>
      <c r="Z28" s="211"/>
      <c r="AA28" s="211"/>
      <c r="AB28" s="211"/>
      <c r="AC28" s="211"/>
      <c r="AD28" s="211"/>
      <c r="AE28" s="211" t="s">
        <v>118</v>
      </c>
      <c r="AF28" s="211"/>
      <c r="AG28" s="211"/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ht="21" outlineLevel="1" x14ac:dyDescent="0.25">
      <c r="A29" s="212"/>
      <c r="B29" s="219"/>
      <c r="C29" s="264" t="s">
        <v>139</v>
      </c>
      <c r="D29" s="225"/>
      <c r="E29" s="228"/>
      <c r="F29" s="232"/>
      <c r="G29" s="233"/>
      <c r="H29" s="230"/>
      <c r="I29" s="230"/>
      <c r="J29" s="230"/>
      <c r="K29" s="230"/>
      <c r="L29" s="230"/>
      <c r="M29" s="230"/>
      <c r="N29" s="221"/>
      <c r="O29" s="221"/>
      <c r="P29" s="221"/>
      <c r="Q29" s="221"/>
      <c r="R29" s="221"/>
      <c r="S29" s="221"/>
      <c r="T29" s="222"/>
      <c r="U29" s="221"/>
      <c r="V29" s="211"/>
      <c r="W29" s="211"/>
      <c r="X29" s="211"/>
      <c r="Y29" s="211"/>
      <c r="Z29" s="211"/>
      <c r="AA29" s="211"/>
      <c r="AB29" s="211"/>
      <c r="AC29" s="211"/>
      <c r="AD29" s="211"/>
      <c r="AE29" s="211" t="s">
        <v>140</v>
      </c>
      <c r="AF29" s="211"/>
      <c r="AG29" s="211"/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4" t="str">
        <f>C29</f>
        <v>Potrubí včetně tvarovek a zednických výpomocí. Včetně pomocného lešení o výšce podlahy do 1900mm a pro zatížení do 1,5kPa.</v>
      </c>
      <c r="BB29" s="211"/>
      <c r="BC29" s="211"/>
      <c r="BD29" s="211"/>
      <c r="BE29" s="211"/>
      <c r="BF29" s="211"/>
      <c r="BG29" s="211"/>
      <c r="BH29" s="211"/>
    </row>
    <row r="30" spans="1:60" outlineLevel="1" x14ac:dyDescent="0.25">
      <c r="A30" s="212">
        <v>14</v>
      </c>
      <c r="B30" s="219" t="s">
        <v>149</v>
      </c>
      <c r="C30" s="262" t="s">
        <v>150</v>
      </c>
      <c r="D30" s="221" t="s">
        <v>129</v>
      </c>
      <c r="E30" s="226">
        <v>10</v>
      </c>
      <c r="F30" s="229">
        <f>H30+J30</f>
        <v>0</v>
      </c>
      <c r="G30" s="230">
        <f>ROUND(E30*F30,2)</f>
        <v>0</v>
      </c>
      <c r="H30" s="230"/>
      <c r="I30" s="230">
        <f>ROUND(E30*H30,2)</f>
        <v>0</v>
      </c>
      <c r="J30" s="230"/>
      <c r="K30" s="230">
        <f>ROUND(E30*J30,2)</f>
        <v>0</v>
      </c>
      <c r="L30" s="230">
        <v>0</v>
      </c>
      <c r="M30" s="230">
        <f>G30*(1+L30/100)</f>
        <v>0</v>
      </c>
      <c r="N30" s="221">
        <v>0</v>
      </c>
      <c r="O30" s="221">
        <f>ROUND(E30*N30,5)</f>
        <v>0</v>
      </c>
      <c r="P30" s="221">
        <v>0</v>
      </c>
      <c r="Q30" s="221">
        <f>ROUND(E30*P30,5)</f>
        <v>0</v>
      </c>
      <c r="R30" s="221"/>
      <c r="S30" s="221"/>
      <c r="T30" s="222">
        <v>3.1E-2</v>
      </c>
      <c r="U30" s="221">
        <f>ROUND(E30*T30,2)</f>
        <v>0.31</v>
      </c>
      <c r="V30" s="211"/>
      <c r="W30" s="211"/>
      <c r="X30" s="211"/>
      <c r="Y30" s="211"/>
      <c r="Z30" s="211"/>
      <c r="AA30" s="211"/>
      <c r="AB30" s="211"/>
      <c r="AC30" s="211"/>
      <c r="AD30" s="211"/>
      <c r="AE30" s="211" t="s">
        <v>118</v>
      </c>
      <c r="AF30" s="211"/>
      <c r="AG30" s="211"/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1" x14ac:dyDescent="0.25">
      <c r="A31" s="212">
        <v>15</v>
      </c>
      <c r="B31" s="219" t="s">
        <v>151</v>
      </c>
      <c r="C31" s="262" t="s">
        <v>152</v>
      </c>
      <c r="D31" s="221" t="s">
        <v>153</v>
      </c>
      <c r="E31" s="226">
        <v>8</v>
      </c>
      <c r="F31" s="229">
        <f>H31+J31</f>
        <v>0</v>
      </c>
      <c r="G31" s="230">
        <f>ROUND(E31*F31,2)</f>
        <v>0</v>
      </c>
      <c r="H31" s="230"/>
      <c r="I31" s="230">
        <f>ROUND(E31*H31,2)</f>
        <v>0</v>
      </c>
      <c r="J31" s="230"/>
      <c r="K31" s="230">
        <f>ROUND(E31*J31,2)</f>
        <v>0</v>
      </c>
      <c r="L31" s="230">
        <v>0</v>
      </c>
      <c r="M31" s="230">
        <f>G31*(1+L31/100)</f>
        <v>0</v>
      </c>
      <c r="N31" s="221">
        <v>1.7000000000000001E-4</v>
      </c>
      <c r="O31" s="221">
        <f>ROUND(E31*N31,5)</f>
        <v>1.3600000000000001E-3</v>
      </c>
      <c r="P31" s="221">
        <v>0</v>
      </c>
      <c r="Q31" s="221">
        <f>ROUND(E31*P31,5)</f>
        <v>0</v>
      </c>
      <c r="R31" s="221"/>
      <c r="S31" s="221"/>
      <c r="T31" s="222">
        <v>0.16500000000000001</v>
      </c>
      <c r="U31" s="221">
        <f>ROUND(E31*T31,2)</f>
        <v>1.32</v>
      </c>
      <c r="V31" s="211"/>
      <c r="W31" s="211"/>
      <c r="X31" s="211"/>
      <c r="Y31" s="211"/>
      <c r="Z31" s="211"/>
      <c r="AA31" s="211"/>
      <c r="AB31" s="211"/>
      <c r="AC31" s="211"/>
      <c r="AD31" s="211"/>
      <c r="AE31" s="211" t="s">
        <v>118</v>
      </c>
      <c r="AF31" s="211"/>
      <c r="AG31" s="211"/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 x14ac:dyDescent="0.25">
      <c r="A32" s="212">
        <v>16</v>
      </c>
      <c r="B32" s="219" t="s">
        <v>154</v>
      </c>
      <c r="C32" s="262" t="s">
        <v>155</v>
      </c>
      <c r="D32" s="221" t="s">
        <v>153</v>
      </c>
      <c r="E32" s="226">
        <v>1</v>
      </c>
      <c r="F32" s="229">
        <f>H32+J32</f>
        <v>0</v>
      </c>
      <c r="G32" s="230">
        <f>ROUND(E32*F32,2)</f>
        <v>0</v>
      </c>
      <c r="H32" s="230"/>
      <c r="I32" s="230">
        <f>ROUND(E32*H32,2)</f>
        <v>0</v>
      </c>
      <c r="J32" s="230"/>
      <c r="K32" s="230">
        <f>ROUND(E32*J32,2)</f>
        <v>0</v>
      </c>
      <c r="L32" s="230">
        <v>0</v>
      </c>
      <c r="M32" s="230">
        <f>G32*(1+L32/100)</f>
        <v>0</v>
      </c>
      <c r="N32" s="221">
        <v>1.8000000000000001E-4</v>
      </c>
      <c r="O32" s="221">
        <f>ROUND(E32*N32,5)</f>
        <v>1.8000000000000001E-4</v>
      </c>
      <c r="P32" s="221">
        <v>0</v>
      </c>
      <c r="Q32" s="221">
        <f>ROUND(E32*P32,5)</f>
        <v>0</v>
      </c>
      <c r="R32" s="221"/>
      <c r="S32" s="221"/>
      <c r="T32" s="222">
        <v>0.16500000000000001</v>
      </c>
      <c r="U32" s="221">
        <f>ROUND(E32*T32,2)</f>
        <v>0.17</v>
      </c>
      <c r="V32" s="211"/>
      <c r="W32" s="211"/>
      <c r="X32" s="211"/>
      <c r="Y32" s="211"/>
      <c r="Z32" s="211"/>
      <c r="AA32" s="211"/>
      <c r="AB32" s="211"/>
      <c r="AC32" s="211"/>
      <c r="AD32" s="211"/>
      <c r="AE32" s="211" t="s">
        <v>118</v>
      </c>
      <c r="AF32" s="211"/>
      <c r="AG32" s="211"/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1" x14ac:dyDescent="0.25">
      <c r="A33" s="212">
        <v>17</v>
      </c>
      <c r="B33" s="219" t="s">
        <v>156</v>
      </c>
      <c r="C33" s="262" t="s">
        <v>157</v>
      </c>
      <c r="D33" s="221" t="s">
        <v>153</v>
      </c>
      <c r="E33" s="226">
        <v>1</v>
      </c>
      <c r="F33" s="229">
        <f>H33+J33</f>
        <v>0</v>
      </c>
      <c r="G33" s="230">
        <f>ROUND(E33*F33,2)</f>
        <v>0</v>
      </c>
      <c r="H33" s="230"/>
      <c r="I33" s="230">
        <f>ROUND(E33*H33,2)</f>
        <v>0</v>
      </c>
      <c r="J33" s="230"/>
      <c r="K33" s="230">
        <f>ROUND(E33*J33,2)</f>
        <v>0</v>
      </c>
      <c r="L33" s="230">
        <v>0</v>
      </c>
      <c r="M33" s="230">
        <f>G33*(1+L33/100)</f>
        <v>0</v>
      </c>
      <c r="N33" s="221">
        <v>1.1999999999999999E-3</v>
      </c>
      <c r="O33" s="221">
        <f>ROUND(E33*N33,5)</f>
        <v>1.1999999999999999E-3</v>
      </c>
      <c r="P33" s="221">
        <v>0</v>
      </c>
      <c r="Q33" s="221">
        <f>ROUND(E33*P33,5)</f>
        <v>0</v>
      </c>
      <c r="R33" s="221"/>
      <c r="S33" s="221"/>
      <c r="T33" s="222">
        <v>0</v>
      </c>
      <c r="U33" s="221">
        <f>ROUND(E33*T33,2)</f>
        <v>0</v>
      </c>
      <c r="V33" s="211"/>
      <c r="W33" s="211"/>
      <c r="X33" s="211"/>
      <c r="Y33" s="211"/>
      <c r="Z33" s="211"/>
      <c r="AA33" s="211"/>
      <c r="AB33" s="211"/>
      <c r="AC33" s="211"/>
      <c r="AD33" s="211"/>
      <c r="AE33" s="211" t="s">
        <v>132</v>
      </c>
      <c r="AF33" s="211"/>
      <c r="AG33" s="211"/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1" x14ac:dyDescent="0.25">
      <c r="A34" s="212">
        <v>18</v>
      </c>
      <c r="B34" s="219" t="s">
        <v>158</v>
      </c>
      <c r="C34" s="262" t="s">
        <v>159</v>
      </c>
      <c r="D34" s="221" t="s">
        <v>153</v>
      </c>
      <c r="E34" s="226">
        <v>1</v>
      </c>
      <c r="F34" s="229">
        <f>H34+J34</f>
        <v>0</v>
      </c>
      <c r="G34" s="230">
        <f>ROUND(E34*F34,2)</f>
        <v>0</v>
      </c>
      <c r="H34" s="230"/>
      <c r="I34" s="230">
        <f>ROUND(E34*H34,2)</f>
        <v>0</v>
      </c>
      <c r="J34" s="230"/>
      <c r="K34" s="230">
        <f>ROUND(E34*J34,2)</f>
        <v>0</v>
      </c>
      <c r="L34" s="230">
        <v>0</v>
      </c>
      <c r="M34" s="230">
        <f>G34*(1+L34/100)</f>
        <v>0</v>
      </c>
      <c r="N34" s="221">
        <v>2.9999999999999997E-4</v>
      </c>
      <c r="O34" s="221">
        <f>ROUND(E34*N34,5)</f>
        <v>2.9999999999999997E-4</v>
      </c>
      <c r="P34" s="221">
        <v>0</v>
      </c>
      <c r="Q34" s="221">
        <f>ROUND(E34*P34,5)</f>
        <v>0</v>
      </c>
      <c r="R34" s="221"/>
      <c r="S34" s="221"/>
      <c r="T34" s="222">
        <v>0.16500000000000001</v>
      </c>
      <c r="U34" s="221">
        <f>ROUND(E34*T34,2)</f>
        <v>0.17</v>
      </c>
      <c r="V34" s="211"/>
      <c r="W34" s="211"/>
      <c r="X34" s="211"/>
      <c r="Y34" s="211"/>
      <c r="Z34" s="211"/>
      <c r="AA34" s="211"/>
      <c r="AB34" s="211"/>
      <c r="AC34" s="211"/>
      <c r="AD34" s="211"/>
      <c r="AE34" s="211" t="s">
        <v>118</v>
      </c>
      <c r="AF34" s="211"/>
      <c r="AG34" s="211"/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outlineLevel="1" x14ac:dyDescent="0.25">
      <c r="A35" s="212">
        <v>19</v>
      </c>
      <c r="B35" s="219" t="s">
        <v>160</v>
      </c>
      <c r="C35" s="262" t="s">
        <v>161</v>
      </c>
      <c r="D35" s="221" t="s">
        <v>153</v>
      </c>
      <c r="E35" s="226">
        <v>1</v>
      </c>
      <c r="F35" s="229">
        <f>H35+J35</f>
        <v>0</v>
      </c>
      <c r="G35" s="230">
        <f>ROUND(E35*F35,2)</f>
        <v>0</v>
      </c>
      <c r="H35" s="230"/>
      <c r="I35" s="230">
        <f>ROUND(E35*H35,2)</f>
        <v>0</v>
      </c>
      <c r="J35" s="230"/>
      <c r="K35" s="230">
        <f>ROUND(E35*J35,2)</f>
        <v>0</v>
      </c>
      <c r="L35" s="230">
        <v>0</v>
      </c>
      <c r="M35" s="230">
        <f>G35*(1+L35/100)</f>
        <v>0</v>
      </c>
      <c r="N35" s="221">
        <v>2.15E-3</v>
      </c>
      <c r="O35" s="221">
        <f>ROUND(E35*N35,5)</f>
        <v>2.15E-3</v>
      </c>
      <c r="P35" s="221">
        <v>0</v>
      </c>
      <c r="Q35" s="221">
        <f>ROUND(E35*P35,5)</f>
        <v>0</v>
      </c>
      <c r="R35" s="221"/>
      <c r="S35" s="221"/>
      <c r="T35" s="222">
        <v>0.372</v>
      </c>
      <c r="U35" s="221">
        <f>ROUND(E35*T35,2)</f>
        <v>0.37</v>
      </c>
      <c r="V35" s="211"/>
      <c r="W35" s="211"/>
      <c r="X35" s="211"/>
      <c r="Y35" s="211"/>
      <c r="Z35" s="211"/>
      <c r="AA35" s="211"/>
      <c r="AB35" s="211"/>
      <c r="AC35" s="211"/>
      <c r="AD35" s="211"/>
      <c r="AE35" s="211" t="s">
        <v>118</v>
      </c>
      <c r="AF35" s="211"/>
      <c r="AG35" s="211"/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outlineLevel="1" x14ac:dyDescent="0.25">
      <c r="A36" s="212">
        <v>20</v>
      </c>
      <c r="B36" s="219" t="s">
        <v>162</v>
      </c>
      <c r="C36" s="262" t="s">
        <v>163</v>
      </c>
      <c r="D36" s="221" t="s">
        <v>153</v>
      </c>
      <c r="E36" s="226">
        <v>1</v>
      </c>
      <c r="F36" s="229">
        <f>H36+J36</f>
        <v>0</v>
      </c>
      <c r="G36" s="230">
        <f>ROUND(E36*F36,2)</f>
        <v>0</v>
      </c>
      <c r="H36" s="230"/>
      <c r="I36" s="230">
        <f>ROUND(E36*H36,2)</f>
        <v>0</v>
      </c>
      <c r="J36" s="230"/>
      <c r="K36" s="230">
        <f>ROUND(E36*J36,2)</f>
        <v>0</v>
      </c>
      <c r="L36" s="230">
        <v>0</v>
      </c>
      <c r="M36" s="230">
        <f>G36*(1+L36/100)</f>
        <v>0</v>
      </c>
      <c r="N36" s="221">
        <v>2.15E-3</v>
      </c>
      <c r="O36" s="221">
        <f>ROUND(E36*N36,5)</f>
        <v>2.15E-3</v>
      </c>
      <c r="P36" s="221">
        <v>0</v>
      </c>
      <c r="Q36" s="221">
        <f>ROUND(E36*P36,5)</f>
        <v>0</v>
      </c>
      <c r="R36" s="221"/>
      <c r="S36" s="221"/>
      <c r="T36" s="222">
        <v>0.372</v>
      </c>
      <c r="U36" s="221">
        <f>ROUND(E36*T36,2)</f>
        <v>0.37</v>
      </c>
      <c r="V36" s="211"/>
      <c r="W36" s="211"/>
      <c r="X36" s="211"/>
      <c r="Y36" s="211"/>
      <c r="Z36" s="211"/>
      <c r="AA36" s="211"/>
      <c r="AB36" s="211"/>
      <c r="AC36" s="211"/>
      <c r="AD36" s="211"/>
      <c r="AE36" s="211" t="s">
        <v>118</v>
      </c>
      <c r="AF36" s="211"/>
      <c r="AG36" s="211"/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1" x14ac:dyDescent="0.25">
      <c r="A37" s="212">
        <v>21</v>
      </c>
      <c r="B37" s="219" t="s">
        <v>164</v>
      </c>
      <c r="C37" s="262" t="s">
        <v>165</v>
      </c>
      <c r="D37" s="221" t="s">
        <v>0</v>
      </c>
      <c r="E37" s="226">
        <v>276.42</v>
      </c>
      <c r="F37" s="229">
        <f>H37+J37</f>
        <v>0</v>
      </c>
      <c r="G37" s="230">
        <f>ROUND(E37*F37,2)</f>
        <v>0</v>
      </c>
      <c r="H37" s="230"/>
      <c r="I37" s="230">
        <f>ROUND(E37*H37,2)</f>
        <v>0</v>
      </c>
      <c r="J37" s="230"/>
      <c r="K37" s="230">
        <f>ROUND(E37*J37,2)</f>
        <v>0</v>
      </c>
      <c r="L37" s="230">
        <v>0</v>
      </c>
      <c r="M37" s="230">
        <f>G37*(1+L37/100)</f>
        <v>0</v>
      </c>
      <c r="N37" s="221">
        <v>0</v>
      </c>
      <c r="O37" s="221">
        <f>ROUND(E37*N37,5)</f>
        <v>0</v>
      </c>
      <c r="P37" s="221">
        <v>0</v>
      </c>
      <c r="Q37" s="221">
        <f>ROUND(E37*P37,5)</f>
        <v>0</v>
      </c>
      <c r="R37" s="221"/>
      <c r="S37" s="221"/>
      <c r="T37" s="222">
        <v>0</v>
      </c>
      <c r="U37" s="221">
        <f>ROUND(E37*T37,2)</f>
        <v>0</v>
      </c>
      <c r="V37" s="211"/>
      <c r="W37" s="211"/>
      <c r="X37" s="211"/>
      <c r="Y37" s="211"/>
      <c r="Z37" s="211"/>
      <c r="AA37" s="211"/>
      <c r="AB37" s="211"/>
      <c r="AC37" s="211"/>
      <c r="AD37" s="211"/>
      <c r="AE37" s="211" t="s">
        <v>118</v>
      </c>
      <c r="AF37" s="211"/>
      <c r="AG37" s="211"/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outlineLevel="1" x14ac:dyDescent="0.25">
      <c r="A38" s="212">
        <v>22</v>
      </c>
      <c r="B38" s="219" t="s">
        <v>166</v>
      </c>
      <c r="C38" s="262" t="s">
        <v>167</v>
      </c>
      <c r="D38" s="221" t="s">
        <v>0</v>
      </c>
      <c r="E38" s="226">
        <v>276.42</v>
      </c>
      <c r="F38" s="229">
        <f>H38+J38</f>
        <v>0</v>
      </c>
      <c r="G38" s="230">
        <f>ROUND(E38*F38,2)</f>
        <v>0</v>
      </c>
      <c r="H38" s="230"/>
      <c r="I38" s="230">
        <f>ROUND(E38*H38,2)</f>
        <v>0</v>
      </c>
      <c r="J38" s="230"/>
      <c r="K38" s="230">
        <f>ROUND(E38*J38,2)</f>
        <v>0</v>
      </c>
      <c r="L38" s="230">
        <v>0</v>
      </c>
      <c r="M38" s="230">
        <f>G38*(1+L38/100)</f>
        <v>0</v>
      </c>
      <c r="N38" s="221">
        <v>0</v>
      </c>
      <c r="O38" s="221">
        <f>ROUND(E38*N38,5)</f>
        <v>0</v>
      </c>
      <c r="P38" s="221">
        <v>0</v>
      </c>
      <c r="Q38" s="221">
        <f>ROUND(E38*P38,5)</f>
        <v>0</v>
      </c>
      <c r="R38" s="221"/>
      <c r="S38" s="221"/>
      <c r="T38" s="222">
        <v>0</v>
      </c>
      <c r="U38" s="221">
        <f>ROUND(E38*T38,2)</f>
        <v>0</v>
      </c>
      <c r="V38" s="211"/>
      <c r="W38" s="211"/>
      <c r="X38" s="211"/>
      <c r="Y38" s="211"/>
      <c r="Z38" s="211"/>
      <c r="AA38" s="211"/>
      <c r="AB38" s="211"/>
      <c r="AC38" s="211"/>
      <c r="AD38" s="211"/>
      <c r="AE38" s="211" t="s">
        <v>118</v>
      </c>
      <c r="AF38" s="211"/>
      <c r="AG38" s="211"/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x14ac:dyDescent="0.25">
      <c r="A39" s="213" t="s">
        <v>113</v>
      </c>
      <c r="B39" s="220" t="s">
        <v>70</v>
      </c>
      <c r="C39" s="263" t="s">
        <v>71</v>
      </c>
      <c r="D39" s="223"/>
      <c r="E39" s="227"/>
      <c r="F39" s="231"/>
      <c r="G39" s="231">
        <f>SUMIF(AE40:AE40,"&lt;&gt;NOR",G40:G40)</f>
        <v>0</v>
      </c>
      <c r="H39" s="231"/>
      <c r="I39" s="231">
        <f>SUM(I40:I40)</f>
        <v>0</v>
      </c>
      <c r="J39" s="231"/>
      <c r="K39" s="231">
        <f>SUM(K40:K40)</f>
        <v>0</v>
      </c>
      <c r="L39" s="231"/>
      <c r="M39" s="231">
        <f>SUM(M40:M40)</f>
        <v>0</v>
      </c>
      <c r="N39" s="223"/>
      <c r="O39" s="223">
        <f>SUM(O40:O40)</f>
        <v>0</v>
      </c>
      <c r="P39" s="223"/>
      <c r="Q39" s="223">
        <f>SUM(Q40:Q40)</f>
        <v>0.63</v>
      </c>
      <c r="R39" s="223"/>
      <c r="S39" s="223"/>
      <c r="T39" s="224"/>
      <c r="U39" s="223">
        <f>SUM(U40:U40)</f>
        <v>3.44</v>
      </c>
      <c r="AE39" t="s">
        <v>114</v>
      </c>
    </row>
    <row r="40" spans="1:60" outlineLevel="1" x14ac:dyDescent="0.25">
      <c r="A40" s="212">
        <v>23</v>
      </c>
      <c r="B40" s="219" t="s">
        <v>168</v>
      </c>
      <c r="C40" s="262" t="s">
        <v>169</v>
      </c>
      <c r="D40" s="221" t="s">
        <v>124</v>
      </c>
      <c r="E40" s="226">
        <v>2</v>
      </c>
      <c r="F40" s="229">
        <f>H40+J40</f>
        <v>0</v>
      </c>
      <c r="G40" s="230">
        <f>ROUND(E40*F40,2)</f>
        <v>0</v>
      </c>
      <c r="H40" s="230"/>
      <c r="I40" s="230">
        <f>ROUND(E40*H40,2)</f>
        <v>0</v>
      </c>
      <c r="J40" s="230"/>
      <c r="K40" s="230">
        <f>ROUND(E40*J40,2)</f>
        <v>0</v>
      </c>
      <c r="L40" s="230">
        <v>0</v>
      </c>
      <c r="M40" s="230">
        <f>G40*(1+L40/100)</f>
        <v>0</v>
      </c>
      <c r="N40" s="221">
        <v>0</v>
      </c>
      <c r="O40" s="221">
        <f>ROUND(E40*N40,5)</f>
        <v>0</v>
      </c>
      <c r="P40" s="221">
        <v>0.315</v>
      </c>
      <c r="Q40" s="221">
        <f>ROUND(E40*P40,5)</f>
        <v>0.63</v>
      </c>
      <c r="R40" s="221"/>
      <c r="S40" s="221"/>
      <c r="T40" s="222">
        <v>1.7210000000000001</v>
      </c>
      <c r="U40" s="221">
        <f>ROUND(E40*T40,2)</f>
        <v>3.44</v>
      </c>
      <c r="V40" s="211"/>
      <c r="W40" s="211"/>
      <c r="X40" s="211"/>
      <c r="Y40" s="211"/>
      <c r="Z40" s="211"/>
      <c r="AA40" s="211"/>
      <c r="AB40" s="211"/>
      <c r="AC40" s="211"/>
      <c r="AD40" s="211"/>
      <c r="AE40" s="211" t="s">
        <v>118</v>
      </c>
      <c r="AF40" s="211"/>
      <c r="AG40" s="211"/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x14ac:dyDescent="0.25">
      <c r="A41" s="213" t="s">
        <v>113</v>
      </c>
      <c r="B41" s="220" t="s">
        <v>72</v>
      </c>
      <c r="C41" s="263" t="s">
        <v>73</v>
      </c>
      <c r="D41" s="223"/>
      <c r="E41" s="227"/>
      <c r="F41" s="231"/>
      <c r="G41" s="231">
        <f>SUMIF(AE42:AE69,"&lt;&gt;NOR",G42:G69)</f>
        <v>0</v>
      </c>
      <c r="H41" s="231"/>
      <c r="I41" s="231">
        <f>SUM(I42:I69)</f>
        <v>0</v>
      </c>
      <c r="J41" s="231"/>
      <c r="K41" s="231">
        <f>SUM(K42:K69)</f>
        <v>0</v>
      </c>
      <c r="L41" s="231"/>
      <c r="M41" s="231">
        <f>SUM(M42:M69)</f>
        <v>0</v>
      </c>
      <c r="N41" s="223"/>
      <c r="O41" s="223">
        <f>SUM(O42:O69)</f>
        <v>4.1059999999999992E-2</v>
      </c>
      <c r="P41" s="223"/>
      <c r="Q41" s="223">
        <f>SUM(Q42:Q69)</f>
        <v>1.0845</v>
      </c>
      <c r="R41" s="223"/>
      <c r="S41" s="223"/>
      <c r="T41" s="224"/>
      <c r="U41" s="223">
        <f>SUM(U42:U69)</f>
        <v>49.519999999999996</v>
      </c>
      <c r="AE41" t="s">
        <v>114</v>
      </c>
    </row>
    <row r="42" spans="1:60" outlineLevel="1" x14ac:dyDescent="0.25">
      <c r="A42" s="212">
        <v>24</v>
      </c>
      <c r="B42" s="219" t="s">
        <v>170</v>
      </c>
      <c r="C42" s="262" t="s">
        <v>171</v>
      </c>
      <c r="D42" s="221" t="s">
        <v>153</v>
      </c>
      <c r="E42" s="226">
        <v>2</v>
      </c>
      <c r="F42" s="229">
        <f>H42+J42</f>
        <v>0</v>
      </c>
      <c r="G42" s="230">
        <f>ROUND(E42*F42,2)</f>
        <v>0</v>
      </c>
      <c r="H42" s="230"/>
      <c r="I42" s="230">
        <f>ROUND(E42*H42,2)</f>
        <v>0</v>
      </c>
      <c r="J42" s="230"/>
      <c r="K42" s="230">
        <f>ROUND(E42*J42,2)</f>
        <v>0</v>
      </c>
      <c r="L42" s="230">
        <v>0</v>
      </c>
      <c r="M42" s="230">
        <f>G42*(1+L42/100)</f>
        <v>0</v>
      </c>
      <c r="N42" s="221">
        <v>2.0000000000000001E-4</v>
      </c>
      <c r="O42" s="221">
        <f>ROUND(E42*N42,5)</f>
        <v>4.0000000000000002E-4</v>
      </c>
      <c r="P42" s="221">
        <v>0.54225000000000001</v>
      </c>
      <c r="Q42" s="221">
        <f>ROUND(E42*P42,5)</f>
        <v>1.0845</v>
      </c>
      <c r="R42" s="221"/>
      <c r="S42" s="221"/>
      <c r="T42" s="222">
        <v>10.917999999999999</v>
      </c>
      <c r="U42" s="221">
        <f>ROUND(E42*T42,2)</f>
        <v>21.84</v>
      </c>
      <c r="V42" s="211"/>
      <c r="W42" s="211"/>
      <c r="X42" s="211"/>
      <c r="Y42" s="211"/>
      <c r="Z42" s="211"/>
      <c r="AA42" s="211"/>
      <c r="AB42" s="211"/>
      <c r="AC42" s="211"/>
      <c r="AD42" s="211"/>
      <c r="AE42" s="211" t="s">
        <v>118</v>
      </c>
      <c r="AF42" s="211"/>
      <c r="AG42" s="211"/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ht="20.399999999999999" outlineLevel="1" x14ac:dyDescent="0.25">
      <c r="A43" s="212">
        <v>25</v>
      </c>
      <c r="B43" s="219" t="s">
        <v>172</v>
      </c>
      <c r="C43" s="262" t="s">
        <v>173</v>
      </c>
      <c r="D43" s="221" t="s">
        <v>174</v>
      </c>
      <c r="E43" s="226">
        <v>2</v>
      </c>
      <c r="F43" s="229">
        <f>H43+J43</f>
        <v>0</v>
      </c>
      <c r="G43" s="230">
        <f>ROUND(E43*F43,2)</f>
        <v>0</v>
      </c>
      <c r="H43" s="230"/>
      <c r="I43" s="230">
        <f>ROUND(E43*H43,2)</f>
        <v>0</v>
      </c>
      <c r="J43" s="230"/>
      <c r="K43" s="230">
        <f>ROUND(E43*J43,2)</f>
        <v>0</v>
      </c>
      <c r="L43" s="230">
        <v>0</v>
      </c>
      <c r="M43" s="230">
        <f>G43*(1+L43/100)</f>
        <v>0</v>
      </c>
      <c r="N43" s="221">
        <v>0</v>
      </c>
      <c r="O43" s="221">
        <f>ROUND(E43*N43,5)</f>
        <v>0</v>
      </c>
      <c r="P43" s="221">
        <v>0</v>
      </c>
      <c r="Q43" s="221">
        <f>ROUND(E43*P43,5)</f>
        <v>0</v>
      </c>
      <c r="R43" s="221"/>
      <c r="S43" s="221"/>
      <c r="T43" s="222">
        <v>0</v>
      </c>
      <c r="U43" s="221">
        <f>ROUND(E43*T43,2)</f>
        <v>0</v>
      </c>
      <c r="V43" s="211"/>
      <c r="W43" s="211"/>
      <c r="X43" s="211"/>
      <c r="Y43" s="211"/>
      <c r="Z43" s="211"/>
      <c r="AA43" s="211"/>
      <c r="AB43" s="211"/>
      <c r="AC43" s="211"/>
      <c r="AD43" s="211"/>
      <c r="AE43" s="211" t="s">
        <v>118</v>
      </c>
      <c r="AF43" s="211"/>
      <c r="AG43" s="211"/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outlineLevel="1" x14ac:dyDescent="0.25">
      <c r="A44" s="212">
        <v>26</v>
      </c>
      <c r="B44" s="219" t="s">
        <v>175</v>
      </c>
      <c r="C44" s="262" t="s">
        <v>176</v>
      </c>
      <c r="D44" s="221" t="s">
        <v>153</v>
      </c>
      <c r="E44" s="226">
        <v>2</v>
      </c>
      <c r="F44" s="229">
        <f>H44+J44</f>
        <v>0</v>
      </c>
      <c r="G44" s="230">
        <f>ROUND(E44*F44,2)</f>
        <v>0</v>
      </c>
      <c r="H44" s="230"/>
      <c r="I44" s="230">
        <f>ROUND(E44*H44,2)</f>
        <v>0</v>
      </c>
      <c r="J44" s="230"/>
      <c r="K44" s="230">
        <f>ROUND(E44*J44,2)</f>
        <v>0</v>
      </c>
      <c r="L44" s="230">
        <v>0</v>
      </c>
      <c r="M44" s="230">
        <f>G44*(1+L44/100)</f>
        <v>0</v>
      </c>
      <c r="N44" s="221">
        <v>0</v>
      </c>
      <c r="O44" s="221">
        <f>ROUND(E44*N44,5)</f>
        <v>0</v>
      </c>
      <c r="P44" s="221">
        <v>0</v>
      </c>
      <c r="Q44" s="221">
        <f>ROUND(E44*P44,5)</f>
        <v>0</v>
      </c>
      <c r="R44" s="221"/>
      <c r="S44" s="221"/>
      <c r="T44" s="222">
        <v>1.258</v>
      </c>
      <c r="U44" s="221">
        <f>ROUND(E44*T44,2)</f>
        <v>2.52</v>
      </c>
      <c r="V44" s="211"/>
      <c r="W44" s="211"/>
      <c r="X44" s="211"/>
      <c r="Y44" s="211"/>
      <c r="Z44" s="211"/>
      <c r="AA44" s="211"/>
      <c r="AB44" s="211"/>
      <c r="AC44" s="211"/>
      <c r="AD44" s="211"/>
      <c r="AE44" s="211" t="s">
        <v>118</v>
      </c>
      <c r="AF44" s="211"/>
      <c r="AG44" s="211"/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outlineLevel="1" x14ac:dyDescent="0.25">
      <c r="A45" s="212">
        <v>27</v>
      </c>
      <c r="B45" s="219" t="s">
        <v>177</v>
      </c>
      <c r="C45" s="262" t="s">
        <v>178</v>
      </c>
      <c r="D45" s="221" t="s">
        <v>124</v>
      </c>
      <c r="E45" s="226">
        <v>2</v>
      </c>
      <c r="F45" s="229">
        <f>H45+J45</f>
        <v>0</v>
      </c>
      <c r="G45" s="230">
        <f>ROUND(E45*F45,2)</f>
        <v>0</v>
      </c>
      <c r="H45" s="230"/>
      <c r="I45" s="230">
        <f>ROUND(E45*H45,2)</f>
        <v>0</v>
      </c>
      <c r="J45" s="230"/>
      <c r="K45" s="230">
        <f>ROUND(E45*J45,2)</f>
        <v>0</v>
      </c>
      <c r="L45" s="230">
        <v>0</v>
      </c>
      <c r="M45" s="230">
        <f>G45*(1+L45/100)</f>
        <v>0</v>
      </c>
      <c r="N45" s="221">
        <v>6.2E-4</v>
      </c>
      <c r="O45" s="221">
        <f>ROUND(E45*N45,5)</f>
        <v>1.24E-3</v>
      </c>
      <c r="P45" s="221">
        <v>0</v>
      </c>
      <c r="Q45" s="221">
        <f>ROUND(E45*P45,5)</f>
        <v>0</v>
      </c>
      <c r="R45" s="221"/>
      <c r="S45" s="221"/>
      <c r="T45" s="222">
        <v>10.5261</v>
      </c>
      <c r="U45" s="221">
        <f>ROUND(E45*T45,2)</f>
        <v>21.05</v>
      </c>
      <c r="V45" s="211"/>
      <c r="W45" s="211"/>
      <c r="X45" s="211"/>
      <c r="Y45" s="211"/>
      <c r="Z45" s="211"/>
      <c r="AA45" s="211"/>
      <c r="AB45" s="211"/>
      <c r="AC45" s="211"/>
      <c r="AD45" s="211"/>
      <c r="AE45" s="211" t="s">
        <v>118</v>
      </c>
      <c r="AF45" s="211"/>
      <c r="AG45" s="211"/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outlineLevel="1" x14ac:dyDescent="0.25">
      <c r="A46" s="212">
        <v>28</v>
      </c>
      <c r="B46" s="219" t="s">
        <v>179</v>
      </c>
      <c r="C46" s="262" t="s">
        <v>180</v>
      </c>
      <c r="D46" s="221" t="s">
        <v>174</v>
      </c>
      <c r="E46" s="226">
        <v>1</v>
      </c>
      <c r="F46" s="229">
        <f>H46+J46</f>
        <v>0</v>
      </c>
      <c r="G46" s="230">
        <f>ROUND(E46*F46,2)</f>
        <v>0</v>
      </c>
      <c r="H46" s="230"/>
      <c r="I46" s="230">
        <f>ROUND(E46*H46,2)</f>
        <v>0</v>
      </c>
      <c r="J46" s="230"/>
      <c r="K46" s="230">
        <f>ROUND(E46*J46,2)</f>
        <v>0</v>
      </c>
      <c r="L46" s="230">
        <v>0</v>
      </c>
      <c r="M46" s="230">
        <f>G46*(1+L46/100)</f>
        <v>0</v>
      </c>
      <c r="N46" s="221">
        <v>0</v>
      </c>
      <c r="O46" s="221">
        <f>ROUND(E46*N46,5)</f>
        <v>0</v>
      </c>
      <c r="P46" s="221">
        <v>0</v>
      </c>
      <c r="Q46" s="221">
        <f>ROUND(E46*P46,5)</f>
        <v>0</v>
      </c>
      <c r="R46" s="221"/>
      <c r="S46" s="221"/>
      <c r="T46" s="222">
        <v>0</v>
      </c>
      <c r="U46" s="221">
        <f>ROUND(E46*T46,2)</f>
        <v>0</v>
      </c>
      <c r="V46" s="211"/>
      <c r="W46" s="211"/>
      <c r="X46" s="211"/>
      <c r="Y46" s="211"/>
      <c r="Z46" s="211"/>
      <c r="AA46" s="211"/>
      <c r="AB46" s="211"/>
      <c r="AC46" s="211"/>
      <c r="AD46" s="211"/>
      <c r="AE46" s="211" t="s">
        <v>118</v>
      </c>
      <c r="AF46" s="211"/>
      <c r="AG46" s="211"/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outlineLevel="1" x14ac:dyDescent="0.25">
      <c r="A47" s="212">
        <v>29</v>
      </c>
      <c r="B47" s="219" t="s">
        <v>181</v>
      </c>
      <c r="C47" s="262" t="s">
        <v>182</v>
      </c>
      <c r="D47" s="221" t="s">
        <v>174</v>
      </c>
      <c r="E47" s="226">
        <v>1</v>
      </c>
      <c r="F47" s="229">
        <f>H47+J47</f>
        <v>0</v>
      </c>
      <c r="G47" s="230">
        <f>ROUND(E47*F47,2)</f>
        <v>0</v>
      </c>
      <c r="H47" s="230"/>
      <c r="I47" s="230">
        <f>ROUND(E47*H47,2)</f>
        <v>0</v>
      </c>
      <c r="J47" s="230"/>
      <c r="K47" s="230">
        <f>ROUND(E47*J47,2)</f>
        <v>0</v>
      </c>
      <c r="L47" s="230">
        <v>0</v>
      </c>
      <c r="M47" s="230">
        <f>G47*(1+L47/100)</f>
        <v>0</v>
      </c>
      <c r="N47" s="221">
        <v>0</v>
      </c>
      <c r="O47" s="221">
        <f>ROUND(E47*N47,5)</f>
        <v>0</v>
      </c>
      <c r="P47" s="221">
        <v>0</v>
      </c>
      <c r="Q47" s="221">
        <f>ROUND(E47*P47,5)</f>
        <v>0</v>
      </c>
      <c r="R47" s="221"/>
      <c r="S47" s="221"/>
      <c r="T47" s="222">
        <v>0</v>
      </c>
      <c r="U47" s="221">
        <f>ROUND(E47*T47,2)</f>
        <v>0</v>
      </c>
      <c r="V47" s="211"/>
      <c r="W47" s="211"/>
      <c r="X47" s="211"/>
      <c r="Y47" s="211"/>
      <c r="Z47" s="211"/>
      <c r="AA47" s="211"/>
      <c r="AB47" s="211"/>
      <c r="AC47" s="211"/>
      <c r="AD47" s="211"/>
      <c r="AE47" s="211" t="s">
        <v>118</v>
      </c>
      <c r="AF47" s="211"/>
      <c r="AG47" s="211"/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outlineLevel="1" x14ac:dyDescent="0.25">
      <c r="A48" s="212">
        <v>30</v>
      </c>
      <c r="B48" s="219" t="s">
        <v>183</v>
      </c>
      <c r="C48" s="262" t="s">
        <v>184</v>
      </c>
      <c r="D48" s="221" t="s">
        <v>124</v>
      </c>
      <c r="E48" s="226">
        <v>1</v>
      </c>
      <c r="F48" s="229">
        <f>H48+J48</f>
        <v>0</v>
      </c>
      <c r="G48" s="230">
        <f>ROUND(E48*F48,2)</f>
        <v>0</v>
      </c>
      <c r="H48" s="230"/>
      <c r="I48" s="230">
        <f>ROUND(E48*H48,2)</f>
        <v>0</v>
      </c>
      <c r="J48" s="230"/>
      <c r="K48" s="230">
        <f>ROUND(E48*J48,2)</f>
        <v>0</v>
      </c>
      <c r="L48" s="230">
        <v>0</v>
      </c>
      <c r="M48" s="230">
        <f>G48*(1+L48/100)</f>
        <v>0</v>
      </c>
      <c r="N48" s="221">
        <v>1.6500000000000001E-2</v>
      </c>
      <c r="O48" s="221">
        <f>ROUND(E48*N48,5)</f>
        <v>1.6500000000000001E-2</v>
      </c>
      <c r="P48" s="221">
        <v>0</v>
      </c>
      <c r="Q48" s="221">
        <f>ROUND(E48*P48,5)</f>
        <v>0</v>
      </c>
      <c r="R48" s="221"/>
      <c r="S48" s="221"/>
      <c r="T48" s="222">
        <v>1.788</v>
      </c>
      <c r="U48" s="221">
        <f>ROUND(E48*T48,2)</f>
        <v>1.79</v>
      </c>
      <c r="V48" s="211"/>
      <c r="W48" s="211"/>
      <c r="X48" s="211"/>
      <c r="Y48" s="211"/>
      <c r="Z48" s="211"/>
      <c r="AA48" s="211"/>
      <c r="AB48" s="211"/>
      <c r="AC48" s="211"/>
      <c r="AD48" s="211"/>
      <c r="AE48" s="211" t="s">
        <v>118</v>
      </c>
      <c r="AF48" s="211"/>
      <c r="AG48" s="211"/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outlineLevel="1" x14ac:dyDescent="0.25">
      <c r="A49" s="212">
        <v>31</v>
      </c>
      <c r="B49" s="219" t="s">
        <v>185</v>
      </c>
      <c r="C49" s="262" t="s">
        <v>186</v>
      </c>
      <c r="D49" s="221" t="s">
        <v>174</v>
      </c>
      <c r="E49" s="226">
        <v>1</v>
      </c>
      <c r="F49" s="229">
        <f>H49+J49</f>
        <v>0</v>
      </c>
      <c r="G49" s="230">
        <f>ROUND(E49*F49,2)</f>
        <v>0</v>
      </c>
      <c r="H49" s="230"/>
      <c r="I49" s="230">
        <f>ROUND(E49*H49,2)</f>
        <v>0</v>
      </c>
      <c r="J49" s="230"/>
      <c r="K49" s="230">
        <f>ROUND(E49*J49,2)</f>
        <v>0</v>
      </c>
      <c r="L49" s="230">
        <v>0</v>
      </c>
      <c r="M49" s="230">
        <f>G49*(1+L49/100)</f>
        <v>0</v>
      </c>
      <c r="N49" s="221">
        <v>0</v>
      </c>
      <c r="O49" s="221">
        <f>ROUND(E49*N49,5)</f>
        <v>0</v>
      </c>
      <c r="P49" s="221">
        <v>0</v>
      </c>
      <c r="Q49" s="221">
        <f>ROUND(E49*P49,5)</f>
        <v>0</v>
      </c>
      <c r="R49" s="221"/>
      <c r="S49" s="221"/>
      <c r="T49" s="222">
        <v>0</v>
      </c>
      <c r="U49" s="221">
        <f>ROUND(E49*T49,2)</f>
        <v>0</v>
      </c>
      <c r="V49" s="211"/>
      <c r="W49" s="211"/>
      <c r="X49" s="211"/>
      <c r="Y49" s="211"/>
      <c r="Z49" s="211"/>
      <c r="AA49" s="211"/>
      <c r="AB49" s="211"/>
      <c r="AC49" s="211"/>
      <c r="AD49" s="211"/>
      <c r="AE49" s="211" t="s">
        <v>118</v>
      </c>
      <c r="AF49" s="211"/>
      <c r="AG49" s="211"/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outlineLevel="1" x14ac:dyDescent="0.25">
      <c r="A50" s="212">
        <v>32</v>
      </c>
      <c r="B50" s="219" t="s">
        <v>187</v>
      </c>
      <c r="C50" s="262" t="s">
        <v>188</v>
      </c>
      <c r="D50" s="221" t="s">
        <v>124</v>
      </c>
      <c r="E50" s="226">
        <v>1</v>
      </c>
      <c r="F50" s="229">
        <f>H50+J50</f>
        <v>0</v>
      </c>
      <c r="G50" s="230">
        <f>ROUND(E50*F50,2)</f>
        <v>0</v>
      </c>
      <c r="H50" s="230"/>
      <c r="I50" s="230">
        <f>ROUND(E50*H50,2)</f>
        <v>0</v>
      </c>
      <c r="J50" s="230"/>
      <c r="K50" s="230">
        <f>ROUND(E50*J50,2)</f>
        <v>0</v>
      </c>
      <c r="L50" s="230">
        <v>0</v>
      </c>
      <c r="M50" s="230">
        <f>G50*(1+L50/100)</f>
        <v>0</v>
      </c>
      <c r="N50" s="221">
        <v>2.1069999999999998E-2</v>
      </c>
      <c r="O50" s="221">
        <f>ROUND(E50*N50,5)</f>
        <v>2.1069999999999998E-2</v>
      </c>
      <c r="P50" s="221">
        <v>0</v>
      </c>
      <c r="Q50" s="221">
        <f>ROUND(E50*P50,5)</f>
        <v>0</v>
      </c>
      <c r="R50" s="221"/>
      <c r="S50" s="221"/>
      <c r="T50" s="222">
        <v>2.1640000000000001</v>
      </c>
      <c r="U50" s="221">
        <f>ROUND(E50*T50,2)</f>
        <v>2.16</v>
      </c>
      <c r="V50" s="211"/>
      <c r="W50" s="211"/>
      <c r="X50" s="211"/>
      <c r="Y50" s="211"/>
      <c r="Z50" s="211"/>
      <c r="AA50" s="211"/>
      <c r="AB50" s="211"/>
      <c r="AC50" s="211"/>
      <c r="AD50" s="211"/>
      <c r="AE50" s="211" t="s">
        <v>118</v>
      </c>
      <c r="AF50" s="211"/>
      <c r="AG50" s="211"/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outlineLevel="1" x14ac:dyDescent="0.25">
      <c r="A51" s="212">
        <v>33</v>
      </c>
      <c r="B51" s="219" t="s">
        <v>189</v>
      </c>
      <c r="C51" s="262" t="s">
        <v>190</v>
      </c>
      <c r="D51" s="221" t="s">
        <v>174</v>
      </c>
      <c r="E51" s="226">
        <v>2</v>
      </c>
      <c r="F51" s="229">
        <f>H51+J51</f>
        <v>0</v>
      </c>
      <c r="G51" s="230">
        <f>ROUND(E51*F51,2)</f>
        <v>0</v>
      </c>
      <c r="H51" s="230"/>
      <c r="I51" s="230">
        <f>ROUND(E51*H51,2)</f>
        <v>0</v>
      </c>
      <c r="J51" s="230"/>
      <c r="K51" s="230">
        <f>ROUND(E51*J51,2)</f>
        <v>0</v>
      </c>
      <c r="L51" s="230">
        <v>0</v>
      </c>
      <c r="M51" s="230">
        <f>G51*(1+L51/100)</f>
        <v>0</v>
      </c>
      <c r="N51" s="221">
        <v>0</v>
      </c>
      <c r="O51" s="221">
        <f>ROUND(E51*N51,5)</f>
        <v>0</v>
      </c>
      <c r="P51" s="221">
        <v>0</v>
      </c>
      <c r="Q51" s="221">
        <f>ROUND(E51*P51,5)</f>
        <v>0</v>
      </c>
      <c r="R51" s="221"/>
      <c r="S51" s="221"/>
      <c r="T51" s="222">
        <v>0</v>
      </c>
      <c r="U51" s="221">
        <f>ROUND(E51*T51,2)</f>
        <v>0</v>
      </c>
      <c r="V51" s="211"/>
      <c r="W51" s="211"/>
      <c r="X51" s="211"/>
      <c r="Y51" s="211"/>
      <c r="Z51" s="211"/>
      <c r="AA51" s="211"/>
      <c r="AB51" s="211"/>
      <c r="AC51" s="211"/>
      <c r="AD51" s="211"/>
      <c r="AE51" s="211" t="s">
        <v>118</v>
      </c>
      <c r="AF51" s="211"/>
      <c r="AG51" s="211"/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outlineLevel="1" x14ac:dyDescent="0.25">
      <c r="A52" s="212">
        <v>34</v>
      </c>
      <c r="B52" s="219" t="s">
        <v>191</v>
      </c>
      <c r="C52" s="262" t="s">
        <v>192</v>
      </c>
      <c r="D52" s="221" t="s">
        <v>174</v>
      </c>
      <c r="E52" s="226">
        <v>1</v>
      </c>
      <c r="F52" s="229">
        <f>H52+J52</f>
        <v>0</v>
      </c>
      <c r="G52" s="230">
        <f>ROUND(E52*F52,2)</f>
        <v>0</v>
      </c>
      <c r="H52" s="230"/>
      <c r="I52" s="230">
        <f>ROUND(E52*H52,2)</f>
        <v>0</v>
      </c>
      <c r="J52" s="230"/>
      <c r="K52" s="230">
        <f>ROUND(E52*J52,2)</f>
        <v>0</v>
      </c>
      <c r="L52" s="230">
        <v>0</v>
      </c>
      <c r="M52" s="230">
        <f>G52*(1+L52/100)</f>
        <v>0</v>
      </c>
      <c r="N52" s="221">
        <v>0</v>
      </c>
      <c r="O52" s="221">
        <f>ROUND(E52*N52,5)</f>
        <v>0</v>
      </c>
      <c r="P52" s="221">
        <v>0</v>
      </c>
      <c r="Q52" s="221">
        <f>ROUND(E52*P52,5)</f>
        <v>0</v>
      </c>
      <c r="R52" s="221"/>
      <c r="S52" s="221"/>
      <c r="T52" s="222">
        <v>0</v>
      </c>
      <c r="U52" s="221">
        <f>ROUND(E52*T52,2)</f>
        <v>0</v>
      </c>
      <c r="V52" s="211"/>
      <c r="W52" s="211"/>
      <c r="X52" s="211"/>
      <c r="Y52" s="211"/>
      <c r="Z52" s="211"/>
      <c r="AA52" s="211"/>
      <c r="AB52" s="211"/>
      <c r="AC52" s="211"/>
      <c r="AD52" s="211"/>
      <c r="AE52" s="211" t="s">
        <v>118</v>
      </c>
      <c r="AF52" s="211"/>
      <c r="AG52" s="211"/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outlineLevel="1" x14ac:dyDescent="0.25">
      <c r="A53" s="212">
        <v>35</v>
      </c>
      <c r="B53" s="219" t="s">
        <v>193</v>
      </c>
      <c r="C53" s="262" t="s">
        <v>194</v>
      </c>
      <c r="D53" s="221" t="s">
        <v>174</v>
      </c>
      <c r="E53" s="226">
        <v>1</v>
      </c>
      <c r="F53" s="229">
        <f>H53+J53</f>
        <v>0</v>
      </c>
      <c r="G53" s="230">
        <f>ROUND(E53*F53,2)</f>
        <v>0</v>
      </c>
      <c r="H53" s="230"/>
      <c r="I53" s="230">
        <f>ROUND(E53*H53,2)</f>
        <v>0</v>
      </c>
      <c r="J53" s="230"/>
      <c r="K53" s="230">
        <f>ROUND(E53*J53,2)</f>
        <v>0</v>
      </c>
      <c r="L53" s="230">
        <v>0</v>
      </c>
      <c r="M53" s="230">
        <f>G53*(1+L53/100)</f>
        <v>0</v>
      </c>
      <c r="N53" s="221">
        <v>0</v>
      </c>
      <c r="O53" s="221">
        <f>ROUND(E53*N53,5)</f>
        <v>0</v>
      </c>
      <c r="P53" s="221">
        <v>0</v>
      </c>
      <c r="Q53" s="221">
        <f>ROUND(E53*P53,5)</f>
        <v>0</v>
      </c>
      <c r="R53" s="221"/>
      <c r="S53" s="221"/>
      <c r="T53" s="222">
        <v>0</v>
      </c>
      <c r="U53" s="221">
        <f>ROUND(E53*T53,2)</f>
        <v>0</v>
      </c>
      <c r="V53" s="211"/>
      <c r="W53" s="211"/>
      <c r="X53" s="211"/>
      <c r="Y53" s="211"/>
      <c r="Z53" s="211"/>
      <c r="AA53" s="211"/>
      <c r="AB53" s="211"/>
      <c r="AC53" s="211"/>
      <c r="AD53" s="211"/>
      <c r="AE53" s="211" t="s">
        <v>118</v>
      </c>
      <c r="AF53" s="211"/>
      <c r="AG53" s="211"/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outlineLevel="1" x14ac:dyDescent="0.25">
      <c r="A54" s="212">
        <v>36</v>
      </c>
      <c r="B54" s="219" t="s">
        <v>195</v>
      </c>
      <c r="C54" s="262" t="s">
        <v>196</v>
      </c>
      <c r="D54" s="221" t="s">
        <v>174</v>
      </c>
      <c r="E54" s="226">
        <v>13</v>
      </c>
      <c r="F54" s="229">
        <f>H54+J54</f>
        <v>0</v>
      </c>
      <c r="G54" s="230">
        <f>ROUND(E54*F54,2)</f>
        <v>0</v>
      </c>
      <c r="H54" s="230"/>
      <c r="I54" s="230">
        <f>ROUND(E54*H54,2)</f>
        <v>0</v>
      </c>
      <c r="J54" s="230"/>
      <c r="K54" s="230">
        <f>ROUND(E54*J54,2)</f>
        <v>0</v>
      </c>
      <c r="L54" s="230">
        <v>0</v>
      </c>
      <c r="M54" s="230">
        <f>G54*(1+L54/100)</f>
        <v>0</v>
      </c>
      <c r="N54" s="221">
        <v>0</v>
      </c>
      <c r="O54" s="221">
        <f>ROUND(E54*N54,5)</f>
        <v>0</v>
      </c>
      <c r="P54" s="221">
        <v>0</v>
      </c>
      <c r="Q54" s="221">
        <f>ROUND(E54*P54,5)</f>
        <v>0</v>
      </c>
      <c r="R54" s="221"/>
      <c r="S54" s="221"/>
      <c r="T54" s="222">
        <v>0</v>
      </c>
      <c r="U54" s="221">
        <f>ROUND(E54*T54,2)</f>
        <v>0</v>
      </c>
      <c r="V54" s="211"/>
      <c r="W54" s="211"/>
      <c r="X54" s="211"/>
      <c r="Y54" s="211"/>
      <c r="Z54" s="211"/>
      <c r="AA54" s="211"/>
      <c r="AB54" s="211"/>
      <c r="AC54" s="211"/>
      <c r="AD54" s="211"/>
      <c r="AE54" s="211" t="s">
        <v>118</v>
      </c>
      <c r="AF54" s="211"/>
      <c r="AG54" s="211"/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outlineLevel="1" x14ac:dyDescent="0.25">
      <c r="A55" s="212">
        <v>37</v>
      </c>
      <c r="B55" s="219" t="s">
        <v>197</v>
      </c>
      <c r="C55" s="262" t="s">
        <v>198</v>
      </c>
      <c r="D55" s="221" t="s">
        <v>174</v>
      </c>
      <c r="E55" s="226">
        <v>1</v>
      </c>
      <c r="F55" s="229">
        <f>H55+J55</f>
        <v>0</v>
      </c>
      <c r="G55" s="230">
        <f>ROUND(E55*F55,2)</f>
        <v>0</v>
      </c>
      <c r="H55" s="230"/>
      <c r="I55" s="230">
        <f>ROUND(E55*H55,2)</f>
        <v>0</v>
      </c>
      <c r="J55" s="230"/>
      <c r="K55" s="230">
        <f>ROUND(E55*J55,2)</f>
        <v>0</v>
      </c>
      <c r="L55" s="230">
        <v>0</v>
      </c>
      <c r="M55" s="230">
        <f>G55*(1+L55/100)</f>
        <v>0</v>
      </c>
      <c r="N55" s="221">
        <v>0</v>
      </c>
      <c r="O55" s="221">
        <f>ROUND(E55*N55,5)</f>
        <v>0</v>
      </c>
      <c r="P55" s="221">
        <v>0</v>
      </c>
      <c r="Q55" s="221">
        <f>ROUND(E55*P55,5)</f>
        <v>0</v>
      </c>
      <c r="R55" s="221"/>
      <c r="S55" s="221"/>
      <c r="T55" s="222">
        <v>0</v>
      </c>
      <c r="U55" s="221">
        <f>ROUND(E55*T55,2)</f>
        <v>0</v>
      </c>
      <c r="V55" s="211"/>
      <c r="W55" s="211"/>
      <c r="X55" s="211"/>
      <c r="Y55" s="211"/>
      <c r="Z55" s="211"/>
      <c r="AA55" s="211"/>
      <c r="AB55" s="211"/>
      <c r="AC55" s="211"/>
      <c r="AD55" s="211"/>
      <c r="AE55" s="211" t="s">
        <v>118</v>
      </c>
      <c r="AF55" s="211"/>
      <c r="AG55" s="211"/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ht="20.399999999999999" outlineLevel="1" x14ac:dyDescent="0.25">
      <c r="A56" s="212">
        <v>38</v>
      </c>
      <c r="B56" s="219" t="s">
        <v>199</v>
      </c>
      <c r="C56" s="262" t="s">
        <v>200</v>
      </c>
      <c r="D56" s="221" t="s">
        <v>174</v>
      </c>
      <c r="E56" s="226">
        <v>1</v>
      </c>
      <c r="F56" s="229">
        <f>H56+J56</f>
        <v>0</v>
      </c>
      <c r="G56" s="230">
        <f>ROUND(E56*F56,2)</f>
        <v>0</v>
      </c>
      <c r="H56" s="230"/>
      <c r="I56" s="230">
        <f>ROUND(E56*H56,2)</f>
        <v>0</v>
      </c>
      <c r="J56" s="230"/>
      <c r="K56" s="230">
        <f>ROUND(E56*J56,2)</f>
        <v>0</v>
      </c>
      <c r="L56" s="230">
        <v>0</v>
      </c>
      <c r="M56" s="230">
        <f>G56*(1+L56/100)</f>
        <v>0</v>
      </c>
      <c r="N56" s="221">
        <v>0</v>
      </c>
      <c r="O56" s="221">
        <f>ROUND(E56*N56,5)</f>
        <v>0</v>
      </c>
      <c r="P56" s="221">
        <v>0</v>
      </c>
      <c r="Q56" s="221">
        <f>ROUND(E56*P56,5)</f>
        <v>0</v>
      </c>
      <c r="R56" s="221"/>
      <c r="S56" s="221"/>
      <c r="T56" s="222">
        <v>0</v>
      </c>
      <c r="U56" s="221">
        <f>ROUND(E56*T56,2)</f>
        <v>0</v>
      </c>
      <c r="V56" s="211"/>
      <c r="W56" s="211"/>
      <c r="X56" s="211"/>
      <c r="Y56" s="211"/>
      <c r="Z56" s="211"/>
      <c r="AA56" s="211"/>
      <c r="AB56" s="211"/>
      <c r="AC56" s="211"/>
      <c r="AD56" s="211"/>
      <c r="AE56" s="211" t="s">
        <v>118</v>
      </c>
      <c r="AF56" s="211"/>
      <c r="AG56" s="211"/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1" x14ac:dyDescent="0.25">
      <c r="A57" s="212">
        <v>39</v>
      </c>
      <c r="B57" s="219" t="s">
        <v>201</v>
      </c>
      <c r="C57" s="262" t="s">
        <v>202</v>
      </c>
      <c r="D57" s="221" t="s">
        <v>174</v>
      </c>
      <c r="E57" s="226">
        <v>1</v>
      </c>
      <c r="F57" s="229">
        <f>H57+J57</f>
        <v>0</v>
      </c>
      <c r="G57" s="230">
        <f>ROUND(E57*F57,2)</f>
        <v>0</v>
      </c>
      <c r="H57" s="230"/>
      <c r="I57" s="230">
        <f>ROUND(E57*H57,2)</f>
        <v>0</v>
      </c>
      <c r="J57" s="230"/>
      <c r="K57" s="230">
        <f>ROUND(E57*J57,2)</f>
        <v>0</v>
      </c>
      <c r="L57" s="230">
        <v>0</v>
      </c>
      <c r="M57" s="230">
        <f>G57*(1+L57/100)</f>
        <v>0</v>
      </c>
      <c r="N57" s="221">
        <v>0</v>
      </c>
      <c r="O57" s="221">
        <f>ROUND(E57*N57,5)</f>
        <v>0</v>
      </c>
      <c r="P57" s="221">
        <v>0</v>
      </c>
      <c r="Q57" s="221">
        <f>ROUND(E57*P57,5)</f>
        <v>0</v>
      </c>
      <c r="R57" s="221"/>
      <c r="S57" s="221"/>
      <c r="T57" s="222">
        <v>0</v>
      </c>
      <c r="U57" s="221">
        <f>ROUND(E57*T57,2)</f>
        <v>0</v>
      </c>
      <c r="V57" s="211"/>
      <c r="W57" s="211"/>
      <c r="X57" s="211"/>
      <c r="Y57" s="211"/>
      <c r="Z57" s="211"/>
      <c r="AA57" s="211"/>
      <c r="AB57" s="211"/>
      <c r="AC57" s="211"/>
      <c r="AD57" s="211"/>
      <c r="AE57" s="211" t="s">
        <v>118</v>
      </c>
      <c r="AF57" s="211"/>
      <c r="AG57" s="211"/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outlineLevel="1" x14ac:dyDescent="0.25">
      <c r="A58" s="212">
        <v>40</v>
      </c>
      <c r="B58" s="219" t="s">
        <v>203</v>
      </c>
      <c r="C58" s="262" t="s">
        <v>204</v>
      </c>
      <c r="D58" s="221" t="s">
        <v>174</v>
      </c>
      <c r="E58" s="226">
        <v>14</v>
      </c>
      <c r="F58" s="229">
        <f>H58+J58</f>
        <v>0</v>
      </c>
      <c r="G58" s="230">
        <f>ROUND(E58*F58,2)</f>
        <v>0</v>
      </c>
      <c r="H58" s="230"/>
      <c r="I58" s="230">
        <f>ROUND(E58*H58,2)</f>
        <v>0</v>
      </c>
      <c r="J58" s="230"/>
      <c r="K58" s="230">
        <f>ROUND(E58*J58,2)</f>
        <v>0</v>
      </c>
      <c r="L58" s="230">
        <v>0</v>
      </c>
      <c r="M58" s="230">
        <f>G58*(1+L58/100)</f>
        <v>0</v>
      </c>
      <c r="N58" s="221">
        <v>0</v>
      </c>
      <c r="O58" s="221">
        <f>ROUND(E58*N58,5)</f>
        <v>0</v>
      </c>
      <c r="P58" s="221">
        <v>0</v>
      </c>
      <c r="Q58" s="221">
        <f>ROUND(E58*P58,5)</f>
        <v>0</v>
      </c>
      <c r="R58" s="221"/>
      <c r="S58" s="221"/>
      <c r="T58" s="222">
        <v>0</v>
      </c>
      <c r="U58" s="221">
        <f>ROUND(E58*T58,2)</f>
        <v>0</v>
      </c>
      <c r="V58" s="211"/>
      <c r="W58" s="211"/>
      <c r="X58" s="211"/>
      <c r="Y58" s="211"/>
      <c r="Z58" s="211"/>
      <c r="AA58" s="211"/>
      <c r="AB58" s="211"/>
      <c r="AC58" s="211"/>
      <c r="AD58" s="211"/>
      <c r="AE58" s="211" t="s">
        <v>118</v>
      </c>
      <c r="AF58" s="211"/>
      <c r="AG58" s="211"/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outlineLevel="1" x14ac:dyDescent="0.25">
      <c r="A59" s="212">
        <v>41</v>
      </c>
      <c r="B59" s="219" t="s">
        <v>205</v>
      </c>
      <c r="C59" s="262" t="s">
        <v>206</v>
      </c>
      <c r="D59" s="221" t="s">
        <v>124</v>
      </c>
      <c r="E59" s="226">
        <v>1</v>
      </c>
      <c r="F59" s="229">
        <f>H59+J59</f>
        <v>0</v>
      </c>
      <c r="G59" s="230">
        <f>ROUND(E59*F59,2)</f>
        <v>0</v>
      </c>
      <c r="H59" s="230"/>
      <c r="I59" s="230">
        <f>ROUND(E59*H59,2)</f>
        <v>0</v>
      </c>
      <c r="J59" s="230"/>
      <c r="K59" s="230">
        <f>ROUND(E59*J59,2)</f>
        <v>0</v>
      </c>
      <c r="L59" s="230">
        <v>0</v>
      </c>
      <c r="M59" s="230">
        <f>G59*(1+L59/100)</f>
        <v>0</v>
      </c>
      <c r="N59" s="221">
        <v>0</v>
      </c>
      <c r="O59" s="221">
        <f>ROUND(E59*N59,5)</f>
        <v>0</v>
      </c>
      <c r="P59" s="221">
        <v>0</v>
      </c>
      <c r="Q59" s="221">
        <f>ROUND(E59*P59,5)</f>
        <v>0</v>
      </c>
      <c r="R59" s="221"/>
      <c r="S59" s="221"/>
      <c r="T59" s="222">
        <v>0</v>
      </c>
      <c r="U59" s="221">
        <f>ROUND(E59*T59,2)</f>
        <v>0</v>
      </c>
      <c r="V59" s="211"/>
      <c r="W59" s="211"/>
      <c r="X59" s="211"/>
      <c r="Y59" s="211"/>
      <c r="Z59" s="211"/>
      <c r="AA59" s="211"/>
      <c r="AB59" s="211"/>
      <c r="AC59" s="211"/>
      <c r="AD59" s="211"/>
      <c r="AE59" s="211" t="s">
        <v>118</v>
      </c>
      <c r="AF59" s="211"/>
      <c r="AG59" s="211"/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outlineLevel="1" x14ac:dyDescent="0.25">
      <c r="A60" s="212">
        <v>42</v>
      </c>
      <c r="B60" s="219" t="s">
        <v>207</v>
      </c>
      <c r="C60" s="262" t="s">
        <v>208</v>
      </c>
      <c r="D60" s="221" t="s">
        <v>174</v>
      </c>
      <c r="E60" s="226">
        <v>2</v>
      </c>
      <c r="F60" s="229">
        <f>H60+J60</f>
        <v>0</v>
      </c>
      <c r="G60" s="230">
        <f>ROUND(E60*F60,2)</f>
        <v>0</v>
      </c>
      <c r="H60" s="230"/>
      <c r="I60" s="230">
        <f>ROUND(E60*H60,2)</f>
        <v>0</v>
      </c>
      <c r="J60" s="230"/>
      <c r="K60" s="230">
        <f>ROUND(E60*J60,2)</f>
        <v>0</v>
      </c>
      <c r="L60" s="230">
        <v>0</v>
      </c>
      <c r="M60" s="230">
        <f>G60*(1+L60/100)</f>
        <v>0</v>
      </c>
      <c r="N60" s="221">
        <v>0</v>
      </c>
      <c r="O60" s="221">
        <f>ROUND(E60*N60,5)</f>
        <v>0</v>
      </c>
      <c r="P60" s="221">
        <v>0</v>
      </c>
      <c r="Q60" s="221">
        <f>ROUND(E60*P60,5)</f>
        <v>0</v>
      </c>
      <c r="R60" s="221"/>
      <c r="S60" s="221"/>
      <c r="T60" s="222">
        <v>0</v>
      </c>
      <c r="U60" s="221">
        <f>ROUND(E60*T60,2)</f>
        <v>0</v>
      </c>
      <c r="V60" s="211"/>
      <c r="W60" s="211"/>
      <c r="X60" s="211"/>
      <c r="Y60" s="211"/>
      <c r="Z60" s="211"/>
      <c r="AA60" s="211"/>
      <c r="AB60" s="211"/>
      <c r="AC60" s="211"/>
      <c r="AD60" s="211"/>
      <c r="AE60" s="211" t="s">
        <v>118</v>
      </c>
      <c r="AF60" s="211"/>
      <c r="AG60" s="211"/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outlineLevel="1" x14ac:dyDescent="0.25">
      <c r="A61" s="212">
        <v>43</v>
      </c>
      <c r="B61" s="219" t="s">
        <v>209</v>
      </c>
      <c r="C61" s="262" t="s">
        <v>210</v>
      </c>
      <c r="D61" s="221" t="s">
        <v>174</v>
      </c>
      <c r="E61" s="226">
        <v>1</v>
      </c>
      <c r="F61" s="229">
        <f>H61+J61</f>
        <v>0</v>
      </c>
      <c r="G61" s="230">
        <f>ROUND(E61*F61,2)</f>
        <v>0</v>
      </c>
      <c r="H61" s="230"/>
      <c r="I61" s="230">
        <f>ROUND(E61*H61,2)</f>
        <v>0</v>
      </c>
      <c r="J61" s="230"/>
      <c r="K61" s="230">
        <f>ROUND(E61*J61,2)</f>
        <v>0</v>
      </c>
      <c r="L61" s="230">
        <v>0</v>
      </c>
      <c r="M61" s="230">
        <f>G61*(1+L61/100)</f>
        <v>0</v>
      </c>
      <c r="N61" s="221">
        <v>0</v>
      </c>
      <c r="O61" s="221">
        <f>ROUND(E61*N61,5)</f>
        <v>0</v>
      </c>
      <c r="P61" s="221">
        <v>0</v>
      </c>
      <c r="Q61" s="221">
        <f>ROUND(E61*P61,5)</f>
        <v>0</v>
      </c>
      <c r="R61" s="221"/>
      <c r="S61" s="221"/>
      <c r="T61" s="222">
        <v>0</v>
      </c>
      <c r="U61" s="221">
        <f>ROUND(E61*T61,2)</f>
        <v>0</v>
      </c>
      <c r="V61" s="211"/>
      <c r="W61" s="211"/>
      <c r="X61" s="211"/>
      <c r="Y61" s="211"/>
      <c r="Z61" s="211"/>
      <c r="AA61" s="211"/>
      <c r="AB61" s="211"/>
      <c r="AC61" s="211"/>
      <c r="AD61" s="211"/>
      <c r="AE61" s="211" t="s">
        <v>118</v>
      </c>
      <c r="AF61" s="211"/>
      <c r="AG61" s="211"/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outlineLevel="1" x14ac:dyDescent="0.25">
      <c r="A62" s="212">
        <v>44</v>
      </c>
      <c r="B62" s="219" t="s">
        <v>211</v>
      </c>
      <c r="C62" s="262" t="s">
        <v>212</v>
      </c>
      <c r="D62" s="221" t="s">
        <v>174</v>
      </c>
      <c r="E62" s="226">
        <v>4</v>
      </c>
      <c r="F62" s="229">
        <f>H62+J62</f>
        <v>0</v>
      </c>
      <c r="G62" s="230">
        <f>ROUND(E62*F62,2)</f>
        <v>0</v>
      </c>
      <c r="H62" s="230"/>
      <c r="I62" s="230">
        <f>ROUND(E62*H62,2)</f>
        <v>0</v>
      </c>
      <c r="J62" s="230"/>
      <c r="K62" s="230">
        <f>ROUND(E62*J62,2)</f>
        <v>0</v>
      </c>
      <c r="L62" s="230">
        <v>0</v>
      </c>
      <c r="M62" s="230">
        <f>G62*(1+L62/100)</f>
        <v>0</v>
      </c>
      <c r="N62" s="221">
        <v>0</v>
      </c>
      <c r="O62" s="221">
        <f>ROUND(E62*N62,5)</f>
        <v>0</v>
      </c>
      <c r="P62" s="221">
        <v>0</v>
      </c>
      <c r="Q62" s="221">
        <f>ROUND(E62*P62,5)</f>
        <v>0</v>
      </c>
      <c r="R62" s="221"/>
      <c r="S62" s="221"/>
      <c r="T62" s="222">
        <v>0</v>
      </c>
      <c r="U62" s="221">
        <f>ROUND(E62*T62,2)</f>
        <v>0</v>
      </c>
      <c r="V62" s="211"/>
      <c r="W62" s="211"/>
      <c r="X62" s="211"/>
      <c r="Y62" s="211"/>
      <c r="Z62" s="211"/>
      <c r="AA62" s="211"/>
      <c r="AB62" s="211"/>
      <c r="AC62" s="211"/>
      <c r="AD62" s="211"/>
      <c r="AE62" s="211" t="s">
        <v>118</v>
      </c>
      <c r="AF62" s="211"/>
      <c r="AG62" s="211"/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outlineLevel="1" x14ac:dyDescent="0.25">
      <c r="A63" s="212">
        <v>45</v>
      </c>
      <c r="B63" s="219" t="s">
        <v>213</v>
      </c>
      <c r="C63" s="262" t="s">
        <v>214</v>
      </c>
      <c r="D63" s="221" t="s">
        <v>174</v>
      </c>
      <c r="E63" s="226">
        <v>1</v>
      </c>
      <c r="F63" s="229">
        <f>H63+J63</f>
        <v>0</v>
      </c>
      <c r="G63" s="230">
        <f>ROUND(E63*F63,2)</f>
        <v>0</v>
      </c>
      <c r="H63" s="230"/>
      <c r="I63" s="230">
        <f>ROUND(E63*H63,2)</f>
        <v>0</v>
      </c>
      <c r="J63" s="230"/>
      <c r="K63" s="230">
        <f>ROUND(E63*J63,2)</f>
        <v>0</v>
      </c>
      <c r="L63" s="230">
        <v>0</v>
      </c>
      <c r="M63" s="230">
        <f>G63*(1+L63/100)</f>
        <v>0</v>
      </c>
      <c r="N63" s="221">
        <v>0</v>
      </c>
      <c r="O63" s="221">
        <f>ROUND(E63*N63,5)</f>
        <v>0</v>
      </c>
      <c r="P63" s="221">
        <v>0</v>
      </c>
      <c r="Q63" s="221">
        <f>ROUND(E63*P63,5)</f>
        <v>0</v>
      </c>
      <c r="R63" s="221"/>
      <c r="S63" s="221"/>
      <c r="T63" s="222">
        <v>0</v>
      </c>
      <c r="U63" s="221">
        <f>ROUND(E63*T63,2)</f>
        <v>0</v>
      </c>
      <c r="V63" s="211"/>
      <c r="W63" s="211"/>
      <c r="X63" s="211"/>
      <c r="Y63" s="211"/>
      <c r="Z63" s="211"/>
      <c r="AA63" s="211"/>
      <c r="AB63" s="211"/>
      <c r="AC63" s="211"/>
      <c r="AD63" s="211"/>
      <c r="AE63" s="211" t="s">
        <v>118</v>
      </c>
      <c r="AF63" s="211"/>
      <c r="AG63" s="211"/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outlineLevel="1" x14ac:dyDescent="0.25">
      <c r="A64" s="212">
        <v>46</v>
      </c>
      <c r="B64" s="219" t="s">
        <v>215</v>
      </c>
      <c r="C64" s="262" t="s">
        <v>216</v>
      </c>
      <c r="D64" s="221" t="s">
        <v>174</v>
      </c>
      <c r="E64" s="226">
        <v>3</v>
      </c>
      <c r="F64" s="229">
        <f>H64+J64</f>
        <v>0</v>
      </c>
      <c r="G64" s="230">
        <f>ROUND(E64*F64,2)</f>
        <v>0</v>
      </c>
      <c r="H64" s="230"/>
      <c r="I64" s="230">
        <f>ROUND(E64*H64,2)</f>
        <v>0</v>
      </c>
      <c r="J64" s="230"/>
      <c r="K64" s="230">
        <f>ROUND(E64*J64,2)</f>
        <v>0</v>
      </c>
      <c r="L64" s="230">
        <v>0</v>
      </c>
      <c r="M64" s="230">
        <f>G64*(1+L64/100)</f>
        <v>0</v>
      </c>
      <c r="N64" s="221">
        <v>0</v>
      </c>
      <c r="O64" s="221">
        <f>ROUND(E64*N64,5)</f>
        <v>0</v>
      </c>
      <c r="P64" s="221">
        <v>0</v>
      </c>
      <c r="Q64" s="221">
        <f>ROUND(E64*P64,5)</f>
        <v>0</v>
      </c>
      <c r="R64" s="221"/>
      <c r="S64" s="221"/>
      <c r="T64" s="222">
        <v>0</v>
      </c>
      <c r="U64" s="221">
        <f>ROUND(E64*T64,2)</f>
        <v>0</v>
      </c>
      <c r="V64" s="211"/>
      <c r="W64" s="211"/>
      <c r="X64" s="211"/>
      <c r="Y64" s="211"/>
      <c r="Z64" s="211"/>
      <c r="AA64" s="211"/>
      <c r="AB64" s="211"/>
      <c r="AC64" s="211"/>
      <c r="AD64" s="211"/>
      <c r="AE64" s="211" t="s">
        <v>118</v>
      </c>
      <c r="AF64" s="211"/>
      <c r="AG64" s="211"/>
      <c r="AH64" s="211"/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outlineLevel="1" x14ac:dyDescent="0.25">
      <c r="A65" s="212">
        <v>47</v>
      </c>
      <c r="B65" s="219" t="s">
        <v>217</v>
      </c>
      <c r="C65" s="262" t="s">
        <v>218</v>
      </c>
      <c r="D65" s="221" t="s">
        <v>174</v>
      </c>
      <c r="E65" s="226">
        <v>1</v>
      </c>
      <c r="F65" s="229">
        <f>H65+J65</f>
        <v>0</v>
      </c>
      <c r="G65" s="230">
        <f>ROUND(E65*F65,2)</f>
        <v>0</v>
      </c>
      <c r="H65" s="230"/>
      <c r="I65" s="230">
        <f>ROUND(E65*H65,2)</f>
        <v>0</v>
      </c>
      <c r="J65" s="230"/>
      <c r="K65" s="230">
        <f>ROUND(E65*J65,2)</f>
        <v>0</v>
      </c>
      <c r="L65" s="230">
        <v>0</v>
      </c>
      <c r="M65" s="230">
        <f>G65*(1+L65/100)</f>
        <v>0</v>
      </c>
      <c r="N65" s="221">
        <v>0</v>
      </c>
      <c r="O65" s="221">
        <f>ROUND(E65*N65,5)</f>
        <v>0</v>
      </c>
      <c r="P65" s="221">
        <v>0</v>
      </c>
      <c r="Q65" s="221">
        <f>ROUND(E65*P65,5)</f>
        <v>0</v>
      </c>
      <c r="R65" s="221"/>
      <c r="S65" s="221"/>
      <c r="T65" s="222">
        <v>0</v>
      </c>
      <c r="U65" s="221">
        <f>ROUND(E65*T65,2)</f>
        <v>0</v>
      </c>
      <c r="V65" s="211"/>
      <c r="W65" s="211"/>
      <c r="X65" s="211"/>
      <c r="Y65" s="211"/>
      <c r="Z65" s="211"/>
      <c r="AA65" s="211"/>
      <c r="AB65" s="211"/>
      <c r="AC65" s="211"/>
      <c r="AD65" s="211"/>
      <c r="AE65" s="211" t="s">
        <v>118</v>
      </c>
      <c r="AF65" s="211"/>
      <c r="AG65" s="211"/>
      <c r="AH65" s="211"/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outlineLevel="1" x14ac:dyDescent="0.25">
      <c r="A66" s="212">
        <v>48</v>
      </c>
      <c r="B66" s="219" t="s">
        <v>219</v>
      </c>
      <c r="C66" s="262" t="s">
        <v>220</v>
      </c>
      <c r="D66" s="221" t="s">
        <v>174</v>
      </c>
      <c r="E66" s="226">
        <v>4</v>
      </c>
      <c r="F66" s="229">
        <f>H66+J66</f>
        <v>0</v>
      </c>
      <c r="G66" s="230">
        <f>ROUND(E66*F66,2)</f>
        <v>0</v>
      </c>
      <c r="H66" s="230"/>
      <c r="I66" s="230">
        <f>ROUND(E66*H66,2)</f>
        <v>0</v>
      </c>
      <c r="J66" s="230"/>
      <c r="K66" s="230">
        <f>ROUND(E66*J66,2)</f>
        <v>0</v>
      </c>
      <c r="L66" s="230">
        <v>0</v>
      </c>
      <c r="M66" s="230">
        <f>G66*(1+L66/100)</f>
        <v>0</v>
      </c>
      <c r="N66" s="221">
        <v>0</v>
      </c>
      <c r="O66" s="221">
        <f>ROUND(E66*N66,5)</f>
        <v>0</v>
      </c>
      <c r="P66" s="221">
        <v>0</v>
      </c>
      <c r="Q66" s="221">
        <f>ROUND(E66*P66,5)</f>
        <v>0</v>
      </c>
      <c r="R66" s="221"/>
      <c r="S66" s="221"/>
      <c r="T66" s="222">
        <v>0</v>
      </c>
      <c r="U66" s="221">
        <f>ROUND(E66*T66,2)</f>
        <v>0</v>
      </c>
      <c r="V66" s="211"/>
      <c r="W66" s="211"/>
      <c r="X66" s="211"/>
      <c r="Y66" s="211"/>
      <c r="Z66" s="211"/>
      <c r="AA66" s="211"/>
      <c r="AB66" s="211"/>
      <c r="AC66" s="211"/>
      <c r="AD66" s="211"/>
      <c r="AE66" s="211" t="s">
        <v>118</v>
      </c>
      <c r="AF66" s="211"/>
      <c r="AG66" s="211"/>
      <c r="AH66" s="211"/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outlineLevel="1" x14ac:dyDescent="0.25">
      <c r="A67" s="212">
        <v>49</v>
      </c>
      <c r="B67" s="219" t="s">
        <v>221</v>
      </c>
      <c r="C67" s="262" t="s">
        <v>222</v>
      </c>
      <c r="D67" s="221" t="s">
        <v>129</v>
      </c>
      <c r="E67" s="226">
        <v>5</v>
      </c>
      <c r="F67" s="229">
        <f>H67+J67</f>
        <v>0</v>
      </c>
      <c r="G67" s="230">
        <f>ROUND(E67*F67,2)</f>
        <v>0</v>
      </c>
      <c r="H67" s="230"/>
      <c r="I67" s="230">
        <f>ROUND(E67*H67,2)</f>
        <v>0</v>
      </c>
      <c r="J67" s="230"/>
      <c r="K67" s="230">
        <f>ROUND(E67*J67,2)</f>
        <v>0</v>
      </c>
      <c r="L67" s="230">
        <v>0</v>
      </c>
      <c r="M67" s="230">
        <f>G67*(1+L67/100)</f>
        <v>0</v>
      </c>
      <c r="N67" s="221">
        <v>3.6999999999999999E-4</v>
      </c>
      <c r="O67" s="221">
        <f>ROUND(E67*N67,5)</f>
        <v>1.8500000000000001E-3</v>
      </c>
      <c r="P67" s="221">
        <v>0</v>
      </c>
      <c r="Q67" s="221">
        <f>ROUND(E67*P67,5)</f>
        <v>0</v>
      </c>
      <c r="R67" s="221"/>
      <c r="S67" s="221"/>
      <c r="T67" s="222">
        <v>3.1E-2</v>
      </c>
      <c r="U67" s="221">
        <f>ROUND(E67*T67,2)</f>
        <v>0.16</v>
      </c>
      <c r="V67" s="211"/>
      <c r="W67" s="211"/>
      <c r="X67" s="211"/>
      <c r="Y67" s="211"/>
      <c r="Z67" s="211"/>
      <c r="AA67" s="211"/>
      <c r="AB67" s="211"/>
      <c r="AC67" s="211"/>
      <c r="AD67" s="211"/>
      <c r="AE67" s="211" t="s">
        <v>118</v>
      </c>
      <c r="AF67" s="211"/>
      <c r="AG67" s="211"/>
      <c r="AH67" s="211"/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outlineLevel="1" x14ac:dyDescent="0.25">
      <c r="A68" s="212">
        <v>50</v>
      </c>
      <c r="B68" s="219" t="s">
        <v>223</v>
      </c>
      <c r="C68" s="262" t="s">
        <v>224</v>
      </c>
      <c r="D68" s="221" t="s">
        <v>0</v>
      </c>
      <c r="E68" s="226">
        <v>3821.82</v>
      </c>
      <c r="F68" s="229">
        <f>H68+J68</f>
        <v>0</v>
      </c>
      <c r="G68" s="230">
        <f>ROUND(E68*F68,2)</f>
        <v>0</v>
      </c>
      <c r="H68" s="230"/>
      <c r="I68" s="230">
        <f>ROUND(E68*H68,2)</f>
        <v>0</v>
      </c>
      <c r="J68" s="230"/>
      <c r="K68" s="230">
        <f>ROUND(E68*J68,2)</f>
        <v>0</v>
      </c>
      <c r="L68" s="230">
        <v>0</v>
      </c>
      <c r="M68" s="230">
        <f>G68*(1+L68/100)</f>
        <v>0</v>
      </c>
      <c r="N68" s="221">
        <v>0</v>
      </c>
      <c r="O68" s="221">
        <f>ROUND(E68*N68,5)</f>
        <v>0</v>
      </c>
      <c r="P68" s="221">
        <v>0</v>
      </c>
      <c r="Q68" s="221">
        <f>ROUND(E68*P68,5)</f>
        <v>0</v>
      </c>
      <c r="R68" s="221"/>
      <c r="S68" s="221"/>
      <c r="T68" s="222">
        <v>0</v>
      </c>
      <c r="U68" s="221">
        <f>ROUND(E68*T68,2)</f>
        <v>0</v>
      </c>
      <c r="V68" s="211"/>
      <c r="W68" s="211"/>
      <c r="X68" s="211"/>
      <c r="Y68" s="211"/>
      <c r="Z68" s="211"/>
      <c r="AA68" s="211"/>
      <c r="AB68" s="211"/>
      <c r="AC68" s="211"/>
      <c r="AD68" s="211"/>
      <c r="AE68" s="211" t="s">
        <v>118</v>
      </c>
      <c r="AF68" s="211"/>
      <c r="AG68" s="211"/>
      <c r="AH68" s="211"/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outlineLevel="1" x14ac:dyDescent="0.25">
      <c r="A69" s="212">
        <v>51</v>
      </c>
      <c r="B69" s="219" t="s">
        <v>225</v>
      </c>
      <c r="C69" s="262" t="s">
        <v>226</v>
      </c>
      <c r="D69" s="221" t="s">
        <v>0</v>
      </c>
      <c r="E69" s="226">
        <v>3821.82</v>
      </c>
      <c r="F69" s="229">
        <f>H69+J69</f>
        <v>0</v>
      </c>
      <c r="G69" s="230">
        <f>ROUND(E69*F69,2)</f>
        <v>0</v>
      </c>
      <c r="H69" s="230"/>
      <c r="I69" s="230">
        <f>ROUND(E69*H69,2)</f>
        <v>0</v>
      </c>
      <c r="J69" s="230"/>
      <c r="K69" s="230">
        <f>ROUND(E69*J69,2)</f>
        <v>0</v>
      </c>
      <c r="L69" s="230">
        <v>0</v>
      </c>
      <c r="M69" s="230">
        <f>G69*(1+L69/100)</f>
        <v>0</v>
      </c>
      <c r="N69" s="221">
        <v>0</v>
      </c>
      <c r="O69" s="221">
        <f>ROUND(E69*N69,5)</f>
        <v>0</v>
      </c>
      <c r="P69" s="221">
        <v>0</v>
      </c>
      <c r="Q69" s="221">
        <f>ROUND(E69*P69,5)</f>
        <v>0</v>
      </c>
      <c r="R69" s="221"/>
      <c r="S69" s="221"/>
      <c r="T69" s="222">
        <v>0</v>
      </c>
      <c r="U69" s="221">
        <f>ROUND(E69*T69,2)</f>
        <v>0</v>
      </c>
      <c r="V69" s="211"/>
      <c r="W69" s="211"/>
      <c r="X69" s="211"/>
      <c r="Y69" s="211"/>
      <c r="Z69" s="211"/>
      <c r="AA69" s="211"/>
      <c r="AB69" s="211"/>
      <c r="AC69" s="211"/>
      <c r="AD69" s="211"/>
      <c r="AE69" s="211" t="s">
        <v>118</v>
      </c>
      <c r="AF69" s="211"/>
      <c r="AG69" s="211"/>
      <c r="AH69" s="211"/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x14ac:dyDescent="0.25">
      <c r="A70" s="213" t="s">
        <v>113</v>
      </c>
      <c r="B70" s="220" t="s">
        <v>74</v>
      </c>
      <c r="C70" s="263" t="s">
        <v>75</v>
      </c>
      <c r="D70" s="223"/>
      <c r="E70" s="227"/>
      <c r="F70" s="231"/>
      <c r="G70" s="231">
        <f>SUMIF(AE71:AE89,"&lt;&gt;NOR",G71:G89)</f>
        <v>0</v>
      </c>
      <c r="H70" s="231"/>
      <c r="I70" s="231">
        <f>SUM(I71:I89)</f>
        <v>0</v>
      </c>
      <c r="J70" s="231"/>
      <c r="K70" s="231">
        <f>SUM(K71:K89)</f>
        <v>0</v>
      </c>
      <c r="L70" s="231"/>
      <c r="M70" s="231">
        <f>SUM(M71:M89)</f>
        <v>0</v>
      </c>
      <c r="N70" s="223"/>
      <c r="O70" s="223">
        <f>SUM(O71:O89)</f>
        <v>8.3339999999999984E-2</v>
      </c>
      <c r="P70" s="223"/>
      <c r="Q70" s="223">
        <f>SUM(Q71:Q89)</f>
        <v>1.51796</v>
      </c>
      <c r="R70" s="223"/>
      <c r="S70" s="223"/>
      <c r="T70" s="224"/>
      <c r="U70" s="223">
        <f>SUM(U71:U89)</f>
        <v>32.199999999999996</v>
      </c>
      <c r="AE70" t="s">
        <v>114</v>
      </c>
    </row>
    <row r="71" spans="1:60" outlineLevel="1" x14ac:dyDescent="0.25">
      <c r="A71" s="212">
        <v>52</v>
      </c>
      <c r="B71" s="219" t="s">
        <v>227</v>
      </c>
      <c r="C71" s="262" t="s">
        <v>228</v>
      </c>
      <c r="D71" s="221" t="s">
        <v>174</v>
      </c>
      <c r="E71" s="226">
        <v>1</v>
      </c>
      <c r="F71" s="229">
        <f>H71+J71</f>
        <v>0</v>
      </c>
      <c r="G71" s="230">
        <f>ROUND(E71*F71,2)</f>
        <v>0</v>
      </c>
      <c r="H71" s="230"/>
      <c r="I71" s="230">
        <f>ROUND(E71*H71,2)</f>
        <v>0</v>
      </c>
      <c r="J71" s="230"/>
      <c r="K71" s="230">
        <f>ROUND(E71*J71,2)</f>
        <v>0</v>
      </c>
      <c r="L71" s="230">
        <v>0</v>
      </c>
      <c r="M71" s="230">
        <f>G71*(1+L71/100)</f>
        <v>0</v>
      </c>
      <c r="N71" s="221">
        <v>0</v>
      </c>
      <c r="O71" s="221">
        <f>ROUND(E71*N71,5)</f>
        <v>0</v>
      </c>
      <c r="P71" s="221">
        <v>0</v>
      </c>
      <c r="Q71" s="221">
        <f>ROUND(E71*P71,5)</f>
        <v>0</v>
      </c>
      <c r="R71" s="221"/>
      <c r="S71" s="221"/>
      <c r="T71" s="222">
        <v>0</v>
      </c>
      <c r="U71" s="221">
        <f>ROUND(E71*T71,2)</f>
        <v>0</v>
      </c>
      <c r="V71" s="211"/>
      <c r="W71" s="211"/>
      <c r="X71" s="211"/>
      <c r="Y71" s="211"/>
      <c r="Z71" s="211"/>
      <c r="AA71" s="211"/>
      <c r="AB71" s="211"/>
      <c r="AC71" s="211"/>
      <c r="AD71" s="211"/>
      <c r="AE71" s="211" t="s">
        <v>118</v>
      </c>
      <c r="AF71" s="211"/>
      <c r="AG71" s="211"/>
      <c r="AH71" s="211"/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outlineLevel="1" x14ac:dyDescent="0.25">
      <c r="A72" s="212">
        <v>53</v>
      </c>
      <c r="B72" s="219" t="s">
        <v>229</v>
      </c>
      <c r="C72" s="262" t="s">
        <v>230</v>
      </c>
      <c r="D72" s="221" t="s">
        <v>124</v>
      </c>
      <c r="E72" s="226">
        <v>1</v>
      </c>
      <c r="F72" s="229">
        <f>H72+J72</f>
        <v>0</v>
      </c>
      <c r="G72" s="230">
        <f>ROUND(E72*F72,2)</f>
        <v>0</v>
      </c>
      <c r="H72" s="230"/>
      <c r="I72" s="230">
        <f>ROUND(E72*H72,2)</f>
        <v>0</v>
      </c>
      <c r="J72" s="230"/>
      <c r="K72" s="230">
        <f>ROUND(E72*J72,2)</f>
        <v>0</v>
      </c>
      <c r="L72" s="230">
        <v>0</v>
      </c>
      <c r="M72" s="230">
        <f>G72*(1+L72/100)</f>
        <v>0</v>
      </c>
      <c r="N72" s="221">
        <v>0</v>
      </c>
      <c r="O72" s="221">
        <f>ROUND(E72*N72,5)</f>
        <v>0</v>
      </c>
      <c r="P72" s="221">
        <v>0</v>
      </c>
      <c r="Q72" s="221">
        <f>ROUND(E72*P72,5)</f>
        <v>0</v>
      </c>
      <c r="R72" s="221"/>
      <c r="S72" s="221"/>
      <c r="T72" s="222">
        <v>0</v>
      </c>
      <c r="U72" s="221">
        <f>ROUND(E72*T72,2)</f>
        <v>0</v>
      </c>
      <c r="V72" s="211"/>
      <c r="W72" s="211"/>
      <c r="X72" s="211"/>
      <c r="Y72" s="211"/>
      <c r="Z72" s="211"/>
      <c r="AA72" s="211"/>
      <c r="AB72" s="211"/>
      <c r="AC72" s="211"/>
      <c r="AD72" s="211"/>
      <c r="AE72" s="211" t="s">
        <v>118</v>
      </c>
      <c r="AF72" s="211"/>
      <c r="AG72" s="211"/>
      <c r="AH72" s="211"/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outlineLevel="1" x14ac:dyDescent="0.25">
      <c r="A73" s="212">
        <v>54</v>
      </c>
      <c r="B73" s="219" t="s">
        <v>231</v>
      </c>
      <c r="C73" s="262" t="s">
        <v>232</v>
      </c>
      <c r="D73" s="221" t="s">
        <v>153</v>
      </c>
      <c r="E73" s="226">
        <v>1</v>
      </c>
      <c r="F73" s="229">
        <f>H73+J73</f>
        <v>0</v>
      </c>
      <c r="G73" s="230">
        <f>ROUND(E73*F73,2)</f>
        <v>0</v>
      </c>
      <c r="H73" s="230"/>
      <c r="I73" s="230">
        <f>ROUND(E73*H73,2)</f>
        <v>0</v>
      </c>
      <c r="J73" s="230"/>
      <c r="K73" s="230">
        <f>ROUND(E73*J73,2)</f>
        <v>0</v>
      </c>
      <c r="L73" s="230">
        <v>0</v>
      </c>
      <c r="M73" s="230">
        <f>G73*(1+L73/100)</f>
        <v>0</v>
      </c>
      <c r="N73" s="221">
        <v>7.0999999999999994E-2</v>
      </c>
      <c r="O73" s="221">
        <f>ROUND(E73*N73,5)</f>
        <v>7.0999999999999994E-2</v>
      </c>
      <c r="P73" s="221">
        <v>0</v>
      </c>
      <c r="Q73" s="221">
        <f>ROUND(E73*P73,5)</f>
        <v>0</v>
      </c>
      <c r="R73" s="221"/>
      <c r="S73" s="221"/>
      <c r="T73" s="222">
        <v>0</v>
      </c>
      <c r="U73" s="221">
        <f>ROUND(E73*T73,2)</f>
        <v>0</v>
      </c>
      <c r="V73" s="211"/>
      <c r="W73" s="211"/>
      <c r="X73" s="211"/>
      <c r="Y73" s="211"/>
      <c r="Z73" s="211"/>
      <c r="AA73" s="211"/>
      <c r="AB73" s="211"/>
      <c r="AC73" s="211"/>
      <c r="AD73" s="211"/>
      <c r="AE73" s="211" t="s">
        <v>132</v>
      </c>
      <c r="AF73" s="211"/>
      <c r="AG73" s="211"/>
      <c r="AH73" s="211"/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outlineLevel="1" x14ac:dyDescent="0.25">
      <c r="A74" s="212">
        <v>55</v>
      </c>
      <c r="B74" s="219" t="s">
        <v>233</v>
      </c>
      <c r="C74" s="262" t="s">
        <v>234</v>
      </c>
      <c r="D74" s="221" t="s">
        <v>124</v>
      </c>
      <c r="E74" s="226">
        <v>1</v>
      </c>
      <c r="F74" s="229">
        <f>H74+J74</f>
        <v>0</v>
      </c>
      <c r="G74" s="230">
        <f>ROUND(E74*F74,2)</f>
        <v>0</v>
      </c>
      <c r="H74" s="230"/>
      <c r="I74" s="230">
        <f>ROUND(E74*H74,2)</f>
        <v>0</v>
      </c>
      <c r="J74" s="230"/>
      <c r="K74" s="230">
        <f>ROUND(E74*J74,2)</f>
        <v>0</v>
      </c>
      <c r="L74" s="230">
        <v>0</v>
      </c>
      <c r="M74" s="230">
        <f>G74*(1+L74/100)</f>
        <v>0</v>
      </c>
      <c r="N74" s="221">
        <v>4.7600000000000003E-3</v>
      </c>
      <c r="O74" s="221">
        <f>ROUND(E74*N74,5)</f>
        <v>4.7600000000000003E-3</v>
      </c>
      <c r="P74" s="221">
        <v>0</v>
      </c>
      <c r="Q74" s="221">
        <f>ROUND(E74*P74,5)</f>
        <v>0</v>
      </c>
      <c r="R74" s="221"/>
      <c r="S74" s="221"/>
      <c r="T74" s="222">
        <v>2.2810000000000001</v>
      </c>
      <c r="U74" s="221">
        <f>ROUND(E74*T74,2)</f>
        <v>2.2799999999999998</v>
      </c>
      <c r="V74" s="211"/>
      <c r="W74" s="211"/>
      <c r="X74" s="211"/>
      <c r="Y74" s="211"/>
      <c r="Z74" s="211"/>
      <c r="AA74" s="211"/>
      <c r="AB74" s="211"/>
      <c r="AC74" s="211"/>
      <c r="AD74" s="211"/>
      <c r="AE74" s="211" t="s">
        <v>118</v>
      </c>
      <c r="AF74" s="211"/>
      <c r="AG74" s="211"/>
      <c r="AH74" s="211"/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outlineLevel="1" x14ac:dyDescent="0.25">
      <c r="A75" s="212">
        <v>56</v>
      </c>
      <c r="B75" s="219" t="s">
        <v>235</v>
      </c>
      <c r="C75" s="262" t="s">
        <v>236</v>
      </c>
      <c r="D75" s="221" t="s">
        <v>153</v>
      </c>
      <c r="E75" s="226">
        <v>1</v>
      </c>
      <c r="F75" s="229">
        <f>H75+J75</f>
        <v>0</v>
      </c>
      <c r="G75" s="230">
        <f>ROUND(E75*F75,2)</f>
        <v>0</v>
      </c>
      <c r="H75" s="230"/>
      <c r="I75" s="230">
        <f>ROUND(E75*H75,2)</f>
        <v>0</v>
      </c>
      <c r="J75" s="230"/>
      <c r="K75" s="230">
        <f>ROUND(E75*J75,2)</f>
        <v>0</v>
      </c>
      <c r="L75" s="230">
        <v>0</v>
      </c>
      <c r="M75" s="230">
        <f>G75*(1+L75/100)</f>
        <v>0</v>
      </c>
      <c r="N75" s="221">
        <v>0</v>
      </c>
      <c r="O75" s="221">
        <f>ROUND(E75*N75,5)</f>
        <v>0</v>
      </c>
      <c r="P75" s="221">
        <v>0</v>
      </c>
      <c r="Q75" s="221">
        <f>ROUND(E75*P75,5)</f>
        <v>0</v>
      </c>
      <c r="R75" s="221"/>
      <c r="S75" s="221"/>
      <c r="T75" s="222">
        <v>2.4449999999999998</v>
      </c>
      <c r="U75" s="221">
        <f>ROUND(E75*T75,2)</f>
        <v>2.4500000000000002</v>
      </c>
      <c r="V75" s="211"/>
      <c r="W75" s="211"/>
      <c r="X75" s="211"/>
      <c r="Y75" s="211"/>
      <c r="Z75" s="211"/>
      <c r="AA75" s="211"/>
      <c r="AB75" s="211"/>
      <c r="AC75" s="211"/>
      <c r="AD75" s="211"/>
      <c r="AE75" s="211" t="s">
        <v>118</v>
      </c>
      <c r="AF75" s="211"/>
      <c r="AG75" s="211"/>
      <c r="AH75" s="211"/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outlineLevel="1" x14ac:dyDescent="0.25">
      <c r="A76" s="212">
        <v>57</v>
      </c>
      <c r="B76" s="219" t="s">
        <v>237</v>
      </c>
      <c r="C76" s="262" t="s">
        <v>238</v>
      </c>
      <c r="D76" s="221" t="s">
        <v>174</v>
      </c>
      <c r="E76" s="226">
        <v>1</v>
      </c>
      <c r="F76" s="229">
        <f>H76+J76</f>
        <v>0</v>
      </c>
      <c r="G76" s="230">
        <f>ROUND(E76*F76,2)</f>
        <v>0</v>
      </c>
      <c r="H76" s="230"/>
      <c r="I76" s="230">
        <f>ROUND(E76*H76,2)</f>
        <v>0</v>
      </c>
      <c r="J76" s="230"/>
      <c r="K76" s="230">
        <f>ROUND(E76*J76,2)</f>
        <v>0</v>
      </c>
      <c r="L76" s="230">
        <v>0</v>
      </c>
      <c r="M76" s="230">
        <f>G76*(1+L76/100)</f>
        <v>0</v>
      </c>
      <c r="N76" s="221">
        <v>0</v>
      </c>
      <c r="O76" s="221">
        <f>ROUND(E76*N76,5)</f>
        <v>0</v>
      </c>
      <c r="P76" s="221">
        <v>0</v>
      </c>
      <c r="Q76" s="221">
        <f>ROUND(E76*P76,5)</f>
        <v>0</v>
      </c>
      <c r="R76" s="221"/>
      <c r="S76" s="221"/>
      <c r="T76" s="222">
        <v>0</v>
      </c>
      <c r="U76" s="221">
        <f>ROUND(E76*T76,2)</f>
        <v>0</v>
      </c>
      <c r="V76" s="211"/>
      <c r="W76" s="211"/>
      <c r="X76" s="211"/>
      <c r="Y76" s="211"/>
      <c r="Z76" s="211"/>
      <c r="AA76" s="211"/>
      <c r="AB76" s="211"/>
      <c r="AC76" s="211"/>
      <c r="AD76" s="211"/>
      <c r="AE76" s="211" t="s">
        <v>118</v>
      </c>
      <c r="AF76" s="211"/>
      <c r="AG76" s="211"/>
      <c r="AH76" s="211"/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</row>
    <row r="77" spans="1:60" outlineLevel="1" x14ac:dyDescent="0.25">
      <c r="A77" s="212">
        <v>58</v>
      </c>
      <c r="B77" s="219" t="s">
        <v>239</v>
      </c>
      <c r="C77" s="262" t="s">
        <v>240</v>
      </c>
      <c r="D77" s="221" t="s">
        <v>124</v>
      </c>
      <c r="E77" s="226">
        <v>6</v>
      </c>
      <c r="F77" s="229">
        <f>H77+J77</f>
        <v>0</v>
      </c>
      <c r="G77" s="230">
        <f>ROUND(E77*F77,2)</f>
        <v>0</v>
      </c>
      <c r="H77" s="230"/>
      <c r="I77" s="230">
        <f>ROUND(E77*H77,2)</f>
        <v>0</v>
      </c>
      <c r="J77" s="230"/>
      <c r="K77" s="230">
        <f>ROUND(E77*J77,2)</f>
        <v>0</v>
      </c>
      <c r="L77" s="230">
        <v>0</v>
      </c>
      <c r="M77" s="230">
        <f>G77*(1+L77/100)</f>
        <v>0</v>
      </c>
      <c r="N77" s="221">
        <v>1.1299999999999999E-3</v>
      </c>
      <c r="O77" s="221">
        <f>ROUND(E77*N77,5)</f>
        <v>6.7799999999999996E-3</v>
      </c>
      <c r="P77" s="221">
        <v>0</v>
      </c>
      <c r="Q77" s="221">
        <f>ROUND(E77*P77,5)</f>
        <v>0</v>
      </c>
      <c r="R77" s="221"/>
      <c r="S77" s="221"/>
      <c r="T77" s="222">
        <v>0.114</v>
      </c>
      <c r="U77" s="221">
        <f>ROUND(E77*T77,2)</f>
        <v>0.68</v>
      </c>
      <c r="V77" s="211"/>
      <c r="W77" s="211"/>
      <c r="X77" s="211"/>
      <c r="Y77" s="211"/>
      <c r="Z77" s="211"/>
      <c r="AA77" s="211"/>
      <c r="AB77" s="211"/>
      <c r="AC77" s="211"/>
      <c r="AD77" s="211"/>
      <c r="AE77" s="211" t="s">
        <v>118</v>
      </c>
      <c r="AF77" s="211"/>
      <c r="AG77" s="211"/>
      <c r="AH77" s="211"/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1"/>
      <c r="BC77" s="211"/>
      <c r="BD77" s="211"/>
      <c r="BE77" s="211"/>
      <c r="BF77" s="211"/>
      <c r="BG77" s="211"/>
      <c r="BH77" s="211"/>
    </row>
    <row r="78" spans="1:60" outlineLevel="1" x14ac:dyDescent="0.25">
      <c r="A78" s="212">
        <v>59</v>
      </c>
      <c r="B78" s="219" t="s">
        <v>241</v>
      </c>
      <c r="C78" s="262" t="s">
        <v>242</v>
      </c>
      <c r="D78" s="221" t="s">
        <v>124</v>
      </c>
      <c r="E78" s="226">
        <v>1</v>
      </c>
      <c r="F78" s="229">
        <f>H78+J78</f>
        <v>0</v>
      </c>
      <c r="G78" s="230">
        <f>ROUND(E78*F78,2)</f>
        <v>0</v>
      </c>
      <c r="H78" s="230"/>
      <c r="I78" s="230">
        <f>ROUND(E78*H78,2)</f>
        <v>0</v>
      </c>
      <c r="J78" s="230"/>
      <c r="K78" s="230">
        <f>ROUND(E78*J78,2)</f>
        <v>0</v>
      </c>
      <c r="L78" s="230">
        <v>0</v>
      </c>
      <c r="M78" s="230">
        <f>G78*(1+L78/100)</f>
        <v>0</v>
      </c>
      <c r="N78" s="221">
        <v>5.9000000000000003E-4</v>
      </c>
      <c r="O78" s="221">
        <f>ROUND(E78*N78,5)</f>
        <v>5.9000000000000003E-4</v>
      </c>
      <c r="P78" s="221">
        <v>0</v>
      </c>
      <c r="Q78" s="221">
        <f>ROUND(E78*P78,5)</f>
        <v>0</v>
      </c>
      <c r="R78" s="221"/>
      <c r="S78" s="221"/>
      <c r="T78" s="222">
        <v>0.55100000000000005</v>
      </c>
      <c r="U78" s="221">
        <f>ROUND(E78*T78,2)</f>
        <v>0.55000000000000004</v>
      </c>
      <c r="V78" s="211"/>
      <c r="W78" s="211"/>
      <c r="X78" s="211"/>
      <c r="Y78" s="211"/>
      <c r="Z78" s="211"/>
      <c r="AA78" s="211"/>
      <c r="AB78" s="211"/>
      <c r="AC78" s="211"/>
      <c r="AD78" s="211"/>
      <c r="AE78" s="211" t="s">
        <v>118</v>
      </c>
      <c r="AF78" s="211"/>
      <c r="AG78" s="211"/>
      <c r="AH78" s="211"/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ht="20.399999999999999" outlineLevel="1" x14ac:dyDescent="0.25">
      <c r="A79" s="212">
        <v>60</v>
      </c>
      <c r="B79" s="219" t="s">
        <v>243</v>
      </c>
      <c r="C79" s="262" t="s">
        <v>244</v>
      </c>
      <c r="D79" s="221" t="s">
        <v>174</v>
      </c>
      <c r="E79" s="226">
        <v>1</v>
      </c>
      <c r="F79" s="229">
        <f>H79+J79</f>
        <v>0</v>
      </c>
      <c r="G79" s="230">
        <f>ROUND(E79*F79,2)</f>
        <v>0</v>
      </c>
      <c r="H79" s="230"/>
      <c r="I79" s="230">
        <f>ROUND(E79*H79,2)</f>
        <v>0</v>
      </c>
      <c r="J79" s="230"/>
      <c r="K79" s="230">
        <f>ROUND(E79*J79,2)</f>
        <v>0</v>
      </c>
      <c r="L79" s="230">
        <v>0</v>
      </c>
      <c r="M79" s="230">
        <f>G79*(1+L79/100)</f>
        <v>0</v>
      </c>
      <c r="N79" s="221">
        <v>0</v>
      </c>
      <c r="O79" s="221">
        <f>ROUND(E79*N79,5)</f>
        <v>0</v>
      </c>
      <c r="P79" s="221">
        <v>0</v>
      </c>
      <c r="Q79" s="221">
        <f>ROUND(E79*P79,5)</f>
        <v>0</v>
      </c>
      <c r="R79" s="221"/>
      <c r="S79" s="221"/>
      <c r="T79" s="222">
        <v>0</v>
      </c>
      <c r="U79" s="221">
        <f>ROUND(E79*T79,2)</f>
        <v>0</v>
      </c>
      <c r="V79" s="211"/>
      <c r="W79" s="211"/>
      <c r="X79" s="211"/>
      <c r="Y79" s="211"/>
      <c r="Z79" s="211"/>
      <c r="AA79" s="211"/>
      <c r="AB79" s="211"/>
      <c r="AC79" s="211"/>
      <c r="AD79" s="211"/>
      <c r="AE79" s="211" t="s">
        <v>118</v>
      </c>
      <c r="AF79" s="211"/>
      <c r="AG79" s="211"/>
      <c r="AH79" s="211"/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1"/>
      <c r="BB79" s="211"/>
      <c r="BC79" s="211"/>
      <c r="BD79" s="211"/>
      <c r="BE79" s="211"/>
      <c r="BF79" s="211"/>
      <c r="BG79" s="211"/>
      <c r="BH79" s="211"/>
    </row>
    <row r="80" spans="1:60" ht="20.399999999999999" outlineLevel="1" x14ac:dyDescent="0.25">
      <c r="A80" s="212">
        <v>61</v>
      </c>
      <c r="B80" s="219" t="s">
        <v>243</v>
      </c>
      <c r="C80" s="262" t="s">
        <v>245</v>
      </c>
      <c r="D80" s="221" t="s">
        <v>174</v>
      </c>
      <c r="E80" s="226">
        <v>1</v>
      </c>
      <c r="F80" s="229">
        <f>H80+J80</f>
        <v>0</v>
      </c>
      <c r="G80" s="230">
        <f>ROUND(E80*F80,2)</f>
        <v>0</v>
      </c>
      <c r="H80" s="230"/>
      <c r="I80" s="230">
        <f>ROUND(E80*H80,2)</f>
        <v>0</v>
      </c>
      <c r="J80" s="230"/>
      <c r="K80" s="230">
        <f>ROUND(E80*J80,2)</f>
        <v>0</v>
      </c>
      <c r="L80" s="230">
        <v>0</v>
      </c>
      <c r="M80" s="230">
        <f>G80*(1+L80/100)</f>
        <v>0</v>
      </c>
      <c r="N80" s="221">
        <v>0</v>
      </c>
      <c r="O80" s="221">
        <f>ROUND(E80*N80,5)</f>
        <v>0</v>
      </c>
      <c r="P80" s="221">
        <v>0</v>
      </c>
      <c r="Q80" s="221">
        <f>ROUND(E80*P80,5)</f>
        <v>0</v>
      </c>
      <c r="R80" s="221"/>
      <c r="S80" s="221"/>
      <c r="T80" s="222">
        <v>0</v>
      </c>
      <c r="U80" s="221">
        <f>ROUND(E80*T80,2)</f>
        <v>0</v>
      </c>
      <c r="V80" s="211"/>
      <c r="W80" s="211"/>
      <c r="X80" s="211"/>
      <c r="Y80" s="211"/>
      <c r="Z80" s="211"/>
      <c r="AA80" s="211"/>
      <c r="AB80" s="211"/>
      <c r="AC80" s="211"/>
      <c r="AD80" s="211"/>
      <c r="AE80" s="211" t="s">
        <v>118</v>
      </c>
      <c r="AF80" s="211"/>
      <c r="AG80" s="211"/>
      <c r="AH80" s="211"/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1"/>
      <c r="BB80" s="211"/>
      <c r="BC80" s="211"/>
      <c r="BD80" s="211"/>
      <c r="BE80" s="211"/>
      <c r="BF80" s="211"/>
      <c r="BG80" s="211"/>
      <c r="BH80" s="211"/>
    </row>
    <row r="81" spans="1:60" outlineLevel="1" x14ac:dyDescent="0.25">
      <c r="A81" s="212">
        <v>62</v>
      </c>
      <c r="B81" s="219" t="s">
        <v>246</v>
      </c>
      <c r="C81" s="262" t="s">
        <v>247</v>
      </c>
      <c r="D81" s="221" t="s">
        <v>153</v>
      </c>
      <c r="E81" s="226">
        <v>1</v>
      </c>
      <c r="F81" s="229">
        <f>H81+J81</f>
        <v>0</v>
      </c>
      <c r="G81" s="230">
        <f>ROUND(E81*F81,2)</f>
        <v>0</v>
      </c>
      <c r="H81" s="230"/>
      <c r="I81" s="230">
        <f>ROUND(E81*H81,2)</f>
        <v>0</v>
      </c>
      <c r="J81" s="230"/>
      <c r="K81" s="230">
        <f>ROUND(E81*J81,2)</f>
        <v>0</v>
      </c>
      <c r="L81" s="230">
        <v>0</v>
      </c>
      <c r="M81" s="230">
        <f>G81*(1+L81/100)</f>
        <v>0</v>
      </c>
      <c r="N81" s="221">
        <v>0</v>
      </c>
      <c r="O81" s="221">
        <f>ROUND(E81*N81,5)</f>
        <v>0</v>
      </c>
      <c r="P81" s="221">
        <v>0</v>
      </c>
      <c r="Q81" s="221">
        <f>ROUND(E81*P81,5)</f>
        <v>0</v>
      </c>
      <c r="R81" s="221"/>
      <c r="S81" s="221"/>
      <c r="T81" s="222">
        <v>3.73</v>
      </c>
      <c r="U81" s="221">
        <f>ROUND(E81*T81,2)</f>
        <v>3.73</v>
      </c>
      <c r="V81" s="211"/>
      <c r="W81" s="211"/>
      <c r="X81" s="211"/>
      <c r="Y81" s="211"/>
      <c r="Z81" s="211"/>
      <c r="AA81" s="211"/>
      <c r="AB81" s="211"/>
      <c r="AC81" s="211"/>
      <c r="AD81" s="211"/>
      <c r="AE81" s="211" t="s">
        <v>118</v>
      </c>
      <c r="AF81" s="211"/>
      <c r="AG81" s="211"/>
      <c r="AH81" s="211"/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11"/>
      <c r="BB81" s="211"/>
      <c r="BC81" s="211"/>
      <c r="BD81" s="211"/>
      <c r="BE81" s="211"/>
      <c r="BF81" s="211"/>
      <c r="BG81" s="211"/>
      <c r="BH81" s="211"/>
    </row>
    <row r="82" spans="1:60" outlineLevel="1" x14ac:dyDescent="0.25">
      <c r="A82" s="212">
        <v>63</v>
      </c>
      <c r="B82" s="219" t="s">
        <v>248</v>
      </c>
      <c r="C82" s="262" t="s">
        <v>249</v>
      </c>
      <c r="D82" s="221" t="s">
        <v>153</v>
      </c>
      <c r="E82" s="226">
        <v>2</v>
      </c>
      <c r="F82" s="229">
        <f>H82+J82</f>
        <v>0</v>
      </c>
      <c r="G82" s="230">
        <f>ROUND(E82*F82,2)</f>
        <v>0</v>
      </c>
      <c r="H82" s="230"/>
      <c r="I82" s="230">
        <f>ROUND(E82*H82,2)</f>
        <v>0</v>
      </c>
      <c r="J82" s="230"/>
      <c r="K82" s="230">
        <f>ROUND(E82*J82,2)</f>
        <v>0</v>
      </c>
      <c r="L82" s="230">
        <v>0</v>
      </c>
      <c r="M82" s="230">
        <f>G82*(1+L82/100)</f>
        <v>0</v>
      </c>
      <c r="N82" s="221">
        <v>0</v>
      </c>
      <c r="O82" s="221">
        <f>ROUND(E82*N82,5)</f>
        <v>0</v>
      </c>
      <c r="P82" s="221">
        <v>0</v>
      </c>
      <c r="Q82" s="221">
        <f>ROUND(E82*P82,5)</f>
        <v>0</v>
      </c>
      <c r="R82" s="221"/>
      <c r="S82" s="221"/>
      <c r="T82" s="222">
        <v>0.45</v>
      </c>
      <c r="U82" s="221">
        <f>ROUND(E82*T82,2)</f>
        <v>0.9</v>
      </c>
      <c r="V82" s="211"/>
      <c r="W82" s="211"/>
      <c r="X82" s="211"/>
      <c r="Y82" s="211"/>
      <c r="Z82" s="211"/>
      <c r="AA82" s="211"/>
      <c r="AB82" s="211"/>
      <c r="AC82" s="211"/>
      <c r="AD82" s="211"/>
      <c r="AE82" s="211" t="s">
        <v>118</v>
      </c>
      <c r="AF82" s="211"/>
      <c r="AG82" s="211"/>
      <c r="AH82" s="211"/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outlineLevel="1" x14ac:dyDescent="0.25">
      <c r="A83" s="212">
        <v>64</v>
      </c>
      <c r="B83" s="219" t="s">
        <v>250</v>
      </c>
      <c r="C83" s="262" t="s">
        <v>251</v>
      </c>
      <c r="D83" s="221" t="s">
        <v>153</v>
      </c>
      <c r="E83" s="226">
        <v>3</v>
      </c>
      <c r="F83" s="229">
        <f>H83+J83</f>
        <v>0</v>
      </c>
      <c r="G83" s="230">
        <f>ROUND(E83*F83,2)</f>
        <v>0</v>
      </c>
      <c r="H83" s="230"/>
      <c r="I83" s="230">
        <f>ROUND(E83*H83,2)</f>
        <v>0</v>
      </c>
      <c r="J83" s="230"/>
      <c r="K83" s="230">
        <f>ROUND(E83*J83,2)</f>
        <v>0</v>
      </c>
      <c r="L83" s="230">
        <v>0</v>
      </c>
      <c r="M83" s="230">
        <f>G83*(1+L83/100)</f>
        <v>0</v>
      </c>
      <c r="N83" s="221">
        <v>6.9999999999999994E-5</v>
      </c>
      <c r="O83" s="221">
        <f>ROUND(E83*N83,5)</f>
        <v>2.1000000000000001E-4</v>
      </c>
      <c r="P83" s="221">
        <v>2.1999999999999999E-2</v>
      </c>
      <c r="Q83" s="221">
        <f>ROUND(E83*P83,5)</f>
        <v>6.6000000000000003E-2</v>
      </c>
      <c r="R83" s="221"/>
      <c r="S83" s="221"/>
      <c r="T83" s="222">
        <v>0.5</v>
      </c>
      <c r="U83" s="221">
        <f>ROUND(E83*T83,2)</f>
        <v>1.5</v>
      </c>
      <c r="V83" s="211"/>
      <c r="W83" s="211"/>
      <c r="X83" s="211"/>
      <c r="Y83" s="211"/>
      <c r="Z83" s="211"/>
      <c r="AA83" s="211"/>
      <c r="AB83" s="211"/>
      <c r="AC83" s="211"/>
      <c r="AD83" s="211"/>
      <c r="AE83" s="211" t="s">
        <v>118</v>
      </c>
      <c r="AF83" s="211"/>
      <c r="AG83" s="211"/>
      <c r="AH83" s="211"/>
      <c r="AI83" s="211"/>
      <c r="AJ83" s="211"/>
      <c r="AK83" s="211"/>
      <c r="AL83" s="211"/>
      <c r="AM83" s="211"/>
      <c r="AN83" s="211"/>
      <c r="AO83" s="211"/>
      <c r="AP83" s="211"/>
      <c r="AQ83" s="211"/>
      <c r="AR83" s="211"/>
      <c r="AS83" s="211"/>
      <c r="AT83" s="211"/>
      <c r="AU83" s="211"/>
      <c r="AV83" s="211"/>
      <c r="AW83" s="211"/>
      <c r="AX83" s="211"/>
      <c r="AY83" s="211"/>
      <c r="AZ83" s="211"/>
      <c r="BA83" s="211"/>
      <c r="BB83" s="211"/>
      <c r="BC83" s="211"/>
      <c r="BD83" s="211"/>
      <c r="BE83" s="211"/>
      <c r="BF83" s="211"/>
      <c r="BG83" s="211"/>
      <c r="BH83" s="211"/>
    </row>
    <row r="84" spans="1:60" outlineLevel="1" x14ac:dyDescent="0.25">
      <c r="A84" s="212">
        <v>65</v>
      </c>
      <c r="B84" s="219" t="s">
        <v>252</v>
      </c>
      <c r="C84" s="262" t="s">
        <v>253</v>
      </c>
      <c r="D84" s="221" t="s">
        <v>153</v>
      </c>
      <c r="E84" s="226">
        <v>1</v>
      </c>
      <c r="F84" s="229">
        <f>H84+J84</f>
        <v>0</v>
      </c>
      <c r="G84" s="230">
        <f>ROUND(E84*F84,2)</f>
        <v>0</v>
      </c>
      <c r="H84" s="230"/>
      <c r="I84" s="230">
        <f>ROUND(E84*H84,2)</f>
        <v>0</v>
      </c>
      <c r="J84" s="230"/>
      <c r="K84" s="230">
        <f>ROUND(E84*J84,2)</f>
        <v>0</v>
      </c>
      <c r="L84" s="230">
        <v>0</v>
      </c>
      <c r="M84" s="230">
        <f>G84*(1+L84/100)</f>
        <v>0</v>
      </c>
      <c r="N84" s="221">
        <v>0</v>
      </c>
      <c r="O84" s="221">
        <f>ROUND(E84*N84,5)</f>
        <v>0</v>
      </c>
      <c r="P84" s="221">
        <v>0.72760000000000002</v>
      </c>
      <c r="Q84" s="221">
        <f>ROUND(E84*P84,5)</f>
        <v>0.72760000000000002</v>
      </c>
      <c r="R84" s="221"/>
      <c r="S84" s="221"/>
      <c r="T84" s="222">
        <v>2.95</v>
      </c>
      <c r="U84" s="221">
        <f>ROUND(E84*T84,2)</f>
        <v>2.95</v>
      </c>
      <c r="V84" s="211"/>
      <c r="W84" s="211"/>
      <c r="X84" s="211"/>
      <c r="Y84" s="211"/>
      <c r="Z84" s="211"/>
      <c r="AA84" s="211"/>
      <c r="AB84" s="211"/>
      <c r="AC84" s="211"/>
      <c r="AD84" s="211"/>
      <c r="AE84" s="211" t="s">
        <v>118</v>
      </c>
      <c r="AF84" s="211"/>
      <c r="AG84" s="211"/>
      <c r="AH84" s="211"/>
      <c r="AI84" s="211"/>
      <c r="AJ84" s="211"/>
      <c r="AK84" s="211"/>
      <c r="AL84" s="211"/>
      <c r="AM84" s="211"/>
      <c r="AN84" s="211"/>
      <c r="AO84" s="211"/>
      <c r="AP84" s="211"/>
      <c r="AQ84" s="211"/>
      <c r="AR84" s="211"/>
      <c r="AS84" s="211"/>
      <c r="AT84" s="211"/>
      <c r="AU84" s="211"/>
      <c r="AV84" s="211"/>
      <c r="AW84" s="211"/>
      <c r="AX84" s="211"/>
      <c r="AY84" s="211"/>
      <c r="AZ84" s="211"/>
      <c r="BA84" s="211"/>
      <c r="BB84" s="211"/>
      <c r="BC84" s="211"/>
      <c r="BD84" s="211"/>
      <c r="BE84" s="211"/>
      <c r="BF84" s="211"/>
      <c r="BG84" s="211"/>
      <c r="BH84" s="211"/>
    </row>
    <row r="85" spans="1:60" outlineLevel="1" x14ac:dyDescent="0.25">
      <c r="A85" s="212">
        <v>66</v>
      </c>
      <c r="B85" s="219" t="s">
        <v>254</v>
      </c>
      <c r="C85" s="262" t="s">
        <v>255</v>
      </c>
      <c r="D85" s="221" t="s">
        <v>129</v>
      </c>
      <c r="E85" s="226">
        <v>50</v>
      </c>
      <c r="F85" s="229">
        <f>H85+J85</f>
        <v>0</v>
      </c>
      <c r="G85" s="230">
        <f>ROUND(E85*F85,2)</f>
        <v>0</v>
      </c>
      <c r="H85" s="230"/>
      <c r="I85" s="230">
        <f>ROUND(E85*H85,2)</f>
        <v>0</v>
      </c>
      <c r="J85" s="230"/>
      <c r="K85" s="230">
        <f>ROUND(E85*J85,2)</f>
        <v>0</v>
      </c>
      <c r="L85" s="230">
        <v>0</v>
      </c>
      <c r="M85" s="230">
        <f>G85*(1+L85/100)</f>
        <v>0</v>
      </c>
      <c r="N85" s="221">
        <v>0</v>
      </c>
      <c r="O85" s="221">
        <f>ROUND(E85*N85,5)</f>
        <v>0</v>
      </c>
      <c r="P85" s="221">
        <v>1.393E-2</v>
      </c>
      <c r="Q85" s="221">
        <f>ROUND(E85*P85,5)</f>
        <v>0.69650000000000001</v>
      </c>
      <c r="R85" s="221"/>
      <c r="S85" s="221"/>
      <c r="T85" s="222">
        <v>0.33</v>
      </c>
      <c r="U85" s="221">
        <f>ROUND(E85*T85,2)</f>
        <v>16.5</v>
      </c>
      <c r="V85" s="211"/>
      <c r="W85" s="211"/>
      <c r="X85" s="211"/>
      <c r="Y85" s="211"/>
      <c r="Z85" s="211"/>
      <c r="AA85" s="211"/>
      <c r="AB85" s="211"/>
      <c r="AC85" s="211"/>
      <c r="AD85" s="211"/>
      <c r="AE85" s="211" t="s">
        <v>118</v>
      </c>
      <c r="AF85" s="211"/>
      <c r="AG85" s="211"/>
      <c r="AH85" s="211"/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11"/>
      <c r="BB85" s="211"/>
      <c r="BC85" s="211"/>
      <c r="BD85" s="211"/>
      <c r="BE85" s="211"/>
      <c r="BF85" s="211"/>
      <c r="BG85" s="211"/>
      <c r="BH85" s="211"/>
    </row>
    <row r="86" spans="1:60" outlineLevel="1" x14ac:dyDescent="0.25">
      <c r="A86" s="212">
        <v>67</v>
      </c>
      <c r="B86" s="219" t="s">
        <v>256</v>
      </c>
      <c r="C86" s="262" t="s">
        <v>257</v>
      </c>
      <c r="D86" s="221" t="s">
        <v>124</v>
      </c>
      <c r="E86" s="226">
        <v>1</v>
      </c>
      <c r="F86" s="229">
        <f>H86+J86</f>
        <v>0</v>
      </c>
      <c r="G86" s="230">
        <f>ROUND(E86*F86,2)</f>
        <v>0</v>
      </c>
      <c r="H86" s="230"/>
      <c r="I86" s="230">
        <f>ROUND(E86*H86,2)</f>
        <v>0</v>
      </c>
      <c r="J86" s="230"/>
      <c r="K86" s="230">
        <f>ROUND(E86*J86,2)</f>
        <v>0</v>
      </c>
      <c r="L86" s="230">
        <v>0</v>
      </c>
      <c r="M86" s="230">
        <f>G86*(1+L86/100)</f>
        <v>0</v>
      </c>
      <c r="N86" s="221">
        <v>0</v>
      </c>
      <c r="O86" s="221">
        <f>ROUND(E86*N86,5)</f>
        <v>0</v>
      </c>
      <c r="P86" s="221">
        <v>1.393E-2</v>
      </c>
      <c r="Q86" s="221">
        <f>ROUND(E86*P86,5)</f>
        <v>1.393E-2</v>
      </c>
      <c r="R86" s="221"/>
      <c r="S86" s="221"/>
      <c r="T86" s="222">
        <v>0.33</v>
      </c>
      <c r="U86" s="221">
        <f>ROUND(E86*T86,2)</f>
        <v>0.33</v>
      </c>
      <c r="V86" s="211"/>
      <c r="W86" s="211"/>
      <c r="X86" s="211"/>
      <c r="Y86" s="211"/>
      <c r="Z86" s="211"/>
      <c r="AA86" s="211"/>
      <c r="AB86" s="211"/>
      <c r="AC86" s="211"/>
      <c r="AD86" s="211"/>
      <c r="AE86" s="211" t="s">
        <v>118</v>
      </c>
      <c r="AF86" s="211"/>
      <c r="AG86" s="211"/>
      <c r="AH86" s="211"/>
      <c r="AI86" s="211"/>
      <c r="AJ86" s="211"/>
      <c r="AK86" s="211"/>
      <c r="AL86" s="211"/>
      <c r="AM86" s="211"/>
      <c r="AN86" s="211"/>
      <c r="AO86" s="211"/>
      <c r="AP86" s="211"/>
      <c r="AQ86" s="211"/>
      <c r="AR86" s="211"/>
      <c r="AS86" s="211"/>
      <c r="AT86" s="211"/>
      <c r="AU86" s="211"/>
      <c r="AV86" s="211"/>
      <c r="AW86" s="211"/>
      <c r="AX86" s="211"/>
      <c r="AY86" s="211"/>
      <c r="AZ86" s="211"/>
      <c r="BA86" s="211"/>
      <c r="BB86" s="211"/>
      <c r="BC86" s="211"/>
      <c r="BD86" s="211"/>
      <c r="BE86" s="211"/>
      <c r="BF86" s="211"/>
      <c r="BG86" s="211"/>
      <c r="BH86" s="211"/>
    </row>
    <row r="87" spans="1:60" outlineLevel="1" x14ac:dyDescent="0.25">
      <c r="A87" s="212">
        <v>68</v>
      </c>
      <c r="B87" s="219" t="s">
        <v>258</v>
      </c>
      <c r="C87" s="262" t="s">
        <v>259</v>
      </c>
      <c r="D87" s="221" t="s">
        <v>124</v>
      </c>
      <c r="E87" s="226">
        <v>1</v>
      </c>
      <c r="F87" s="229">
        <f>H87+J87</f>
        <v>0</v>
      </c>
      <c r="G87" s="230">
        <f>ROUND(E87*F87,2)</f>
        <v>0</v>
      </c>
      <c r="H87" s="230"/>
      <c r="I87" s="230">
        <f>ROUND(E87*H87,2)</f>
        <v>0</v>
      </c>
      <c r="J87" s="230"/>
      <c r="K87" s="230">
        <f>ROUND(E87*J87,2)</f>
        <v>0</v>
      </c>
      <c r="L87" s="230">
        <v>0</v>
      </c>
      <c r="M87" s="230">
        <f>G87*(1+L87/100)</f>
        <v>0</v>
      </c>
      <c r="N87" s="221">
        <v>0</v>
      </c>
      <c r="O87" s="221">
        <f>ROUND(E87*N87,5)</f>
        <v>0</v>
      </c>
      <c r="P87" s="221">
        <v>1.393E-2</v>
      </c>
      <c r="Q87" s="221">
        <f>ROUND(E87*P87,5)</f>
        <v>1.393E-2</v>
      </c>
      <c r="R87" s="221"/>
      <c r="S87" s="221"/>
      <c r="T87" s="222">
        <v>0.33</v>
      </c>
      <c r="U87" s="221">
        <f>ROUND(E87*T87,2)</f>
        <v>0.33</v>
      </c>
      <c r="V87" s="211"/>
      <c r="W87" s="211"/>
      <c r="X87" s="211"/>
      <c r="Y87" s="211"/>
      <c r="Z87" s="211"/>
      <c r="AA87" s="211"/>
      <c r="AB87" s="211"/>
      <c r="AC87" s="211"/>
      <c r="AD87" s="211"/>
      <c r="AE87" s="211" t="s">
        <v>118</v>
      </c>
      <c r="AF87" s="211"/>
      <c r="AG87" s="211"/>
      <c r="AH87" s="211"/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/>
      <c r="AV87" s="211"/>
      <c r="AW87" s="211"/>
      <c r="AX87" s="211"/>
      <c r="AY87" s="211"/>
      <c r="AZ87" s="211"/>
      <c r="BA87" s="211"/>
      <c r="BB87" s="211"/>
      <c r="BC87" s="211"/>
      <c r="BD87" s="211"/>
      <c r="BE87" s="211"/>
      <c r="BF87" s="211"/>
      <c r="BG87" s="211"/>
      <c r="BH87" s="211"/>
    </row>
    <row r="88" spans="1:60" outlineLevel="1" x14ac:dyDescent="0.25">
      <c r="A88" s="212">
        <v>69</v>
      </c>
      <c r="B88" s="219" t="s">
        <v>260</v>
      </c>
      <c r="C88" s="262" t="s">
        <v>261</v>
      </c>
      <c r="D88" s="221" t="s">
        <v>0</v>
      </c>
      <c r="E88" s="226">
        <v>6546.4859999999999</v>
      </c>
      <c r="F88" s="229">
        <f>H88+J88</f>
        <v>0</v>
      </c>
      <c r="G88" s="230">
        <f>ROUND(E88*F88,2)</f>
        <v>0</v>
      </c>
      <c r="H88" s="230"/>
      <c r="I88" s="230">
        <f>ROUND(E88*H88,2)</f>
        <v>0</v>
      </c>
      <c r="J88" s="230"/>
      <c r="K88" s="230">
        <f>ROUND(E88*J88,2)</f>
        <v>0</v>
      </c>
      <c r="L88" s="230">
        <v>0</v>
      </c>
      <c r="M88" s="230">
        <f>G88*(1+L88/100)</f>
        <v>0</v>
      </c>
      <c r="N88" s="221">
        <v>0</v>
      </c>
      <c r="O88" s="221">
        <f>ROUND(E88*N88,5)</f>
        <v>0</v>
      </c>
      <c r="P88" s="221">
        <v>0</v>
      </c>
      <c r="Q88" s="221">
        <f>ROUND(E88*P88,5)</f>
        <v>0</v>
      </c>
      <c r="R88" s="221"/>
      <c r="S88" s="221"/>
      <c r="T88" s="222">
        <v>0</v>
      </c>
      <c r="U88" s="221">
        <f>ROUND(E88*T88,2)</f>
        <v>0</v>
      </c>
      <c r="V88" s="211"/>
      <c r="W88" s="211"/>
      <c r="X88" s="211"/>
      <c r="Y88" s="211"/>
      <c r="Z88" s="211"/>
      <c r="AA88" s="211"/>
      <c r="AB88" s="211"/>
      <c r="AC88" s="211"/>
      <c r="AD88" s="211"/>
      <c r="AE88" s="211" t="s">
        <v>118</v>
      </c>
      <c r="AF88" s="211"/>
      <c r="AG88" s="211"/>
      <c r="AH88" s="211"/>
      <c r="AI88" s="211"/>
      <c r="AJ88" s="211"/>
      <c r="AK88" s="211"/>
      <c r="AL88" s="211"/>
      <c r="AM88" s="211"/>
      <c r="AN88" s="211"/>
      <c r="AO88" s="211"/>
      <c r="AP88" s="211"/>
      <c r="AQ88" s="211"/>
      <c r="AR88" s="211"/>
      <c r="AS88" s="211"/>
      <c r="AT88" s="211"/>
      <c r="AU88" s="211"/>
      <c r="AV88" s="211"/>
      <c r="AW88" s="211"/>
      <c r="AX88" s="211"/>
      <c r="AY88" s="211"/>
      <c r="AZ88" s="211"/>
      <c r="BA88" s="211"/>
      <c r="BB88" s="211"/>
      <c r="BC88" s="211"/>
      <c r="BD88" s="211"/>
      <c r="BE88" s="211"/>
      <c r="BF88" s="211"/>
      <c r="BG88" s="211"/>
      <c r="BH88" s="211"/>
    </row>
    <row r="89" spans="1:60" outlineLevel="1" x14ac:dyDescent="0.25">
      <c r="A89" s="212">
        <v>70</v>
      </c>
      <c r="B89" s="219" t="s">
        <v>262</v>
      </c>
      <c r="C89" s="262" t="s">
        <v>263</v>
      </c>
      <c r="D89" s="221" t="s">
        <v>0</v>
      </c>
      <c r="E89" s="226">
        <v>6546.4859999999999</v>
      </c>
      <c r="F89" s="229">
        <f>H89+J89</f>
        <v>0</v>
      </c>
      <c r="G89" s="230">
        <f>ROUND(E89*F89,2)</f>
        <v>0</v>
      </c>
      <c r="H89" s="230"/>
      <c r="I89" s="230">
        <f>ROUND(E89*H89,2)</f>
        <v>0</v>
      </c>
      <c r="J89" s="230"/>
      <c r="K89" s="230">
        <f>ROUND(E89*J89,2)</f>
        <v>0</v>
      </c>
      <c r="L89" s="230">
        <v>0</v>
      </c>
      <c r="M89" s="230">
        <f>G89*(1+L89/100)</f>
        <v>0</v>
      </c>
      <c r="N89" s="221">
        <v>0</v>
      </c>
      <c r="O89" s="221">
        <f>ROUND(E89*N89,5)</f>
        <v>0</v>
      </c>
      <c r="P89" s="221">
        <v>0</v>
      </c>
      <c r="Q89" s="221">
        <f>ROUND(E89*P89,5)</f>
        <v>0</v>
      </c>
      <c r="R89" s="221"/>
      <c r="S89" s="221"/>
      <c r="T89" s="222">
        <v>0</v>
      </c>
      <c r="U89" s="221">
        <f>ROUND(E89*T89,2)</f>
        <v>0</v>
      </c>
      <c r="V89" s="211"/>
      <c r="W89" s="211"/>
      <c r="X89" s="211"/>
      <c r="Y89" s="211"/>
      <c r="Z89" s="211"/>
      <c r="AA89" s="211"/>
      <c r="AB89" s="211"/>
      <c r="AC89" s="211"/>
      <c r="AD89" s="211"/>
      <c r="AE89" s="211" t="s">
        <v>118</v>
      </c>
      <c r="AF89" s="211"/>
      <c r="AG89" s="211"/>
      <c r="AH89" s="211"/>
      <c r="AI89" s="211"/>
      <c r="AJ89" s="211"/>
      <c r="AK89" s="211"/>
      <c r="AL89" s="211"/>
      <c r="AM89" s="211"/>
      <c r="AN89" s="211"/>
      <c r="AO89" s="211"/>
      <c r="AP89" s="211"/>
      <c r="AQ89" s="211"/>
      <c r="AR89" s="211"/>
      <c r="AS89" s="211"/>
      <c r="AT89" s="211"/>
      <c r="AU89" s="211"/>
      <c r="AV89" s="211"/>
      <c r="AW89" s="211"/>
      <c r="AX89" s="211"/>
      <c r="AY89" s="211"/>
      <c r="AZ89" s="211"/>
      <c r="BA89" s="211"/>
      <c r="BB89" s="211"/>
      <c r="BC89" s="211"/>
      <c r="BD89" s="211"/>
      <c r="BE89" s="211"/>
      <c r="BF89" s="211"/>
      <c r="BG89" s="211"/>
      <c r="BH89" s="211"/>
    </row>
    <row r="90" spans="1:60" x14ac:dyDescent="0.25">
      <c r="A90" s="213" t="s">
        <v>113</v>
      </c>
      <c r="B90" s="220" t="s">
        <v>76</v>
      </c>
      <c r="C90" s="263" t="s">
        <v>77</v>
      </c>
      <c r="D90" s="223"/>
      <c r="E90" s="227"/>
      <c r="F90" s="231"/>
      <c r="G90" s="231">
        <f>SUMIF(AE91:AE104,"&lt;&gt;NOR",G91:G104)</f>
        <v>0</v>
      </c>
      <c r="H90" s="231"/>
      <c r="I90" s="231">
        <f>SUM(I91:I104)</f>
        <v>0</v>
      </c>
      <c r="J90" s="231"/>
      <c r="K90" s="231">
        <f>SUM(K91:K104)</f>
        <v>0</v>
      </c>
      <c r="L90" s="231"/>
      <c r="M90" s="231">
        <f>SUM(M91:M104)</f>
        <v>0</v>
      </c>
      <c r="N90" s="223"/>
      <c r="O90" s="223">
        <f>SUM(O91:O104)</f>
        <v>0.46440999999999999</v>
      </c>
      <c r="P90" s="223"/>
      <c r="Q90" s="223">
        <f>SUM(Q91:Q104)</f>
        <v>0.20944000000000002</v>
      </c>
      <c r="R90" s="223"/>
      <c r="S90" s="223"/>
      <c r="T90" s="224"/>
      <c r="U90" s="223">
        <f>SUM(U91:U104)</f>
        <v>35.57</v>
      </c>
      <c r="AE90" t="s">
        <v>114</v>
      </c>
    </row>
    <row r="91" spans="1:60" outlineLevel="1" x14ac:dyDescent="0.25">
      <c r="A91" s="212">
        <v>71</v>
      </c>
      <c r="B91" s="219" t="s">
        <v>264</v>
      </c>
      <c r="C91" s="262" t="s">
        <v>265</v>
      </c>
      <c r="D91" s="221" t="s">
        <v>129</v>
      </c>
      <c r="E91" s="226">
        <v>6</v>
      </c>
      <c r="F91" s="229">
        <f>H91+J91</f>
        <v>0</v>
      </c>
      <c r="G91" s="230">
        <f>ROUND(E91*F91,2)</f>
        <v>0</v>
      </c>
      <c r="H91" s="230"/>
      <c r="I91" s="230">
        <f>ROUND(E91*H91,2)</f>
        <v>0</v>
      </c>
      <c r="J91" s="230"/>
      <c r="K91" s="230">
        <f>ROUND(E91*J91,2)</f>
        <v>0</v>
      </c>
      <c r="L91" s="230">
        <v>0</v>
      </c>
      <c r="M91" s="230">
        <f>G91*(1+L91/100)</f>
        <v>0</v>
      </c>
      <c r="N91" s="221">
        <v>6.2100000000000002E-3</v>
      </c>
      <c r="O91" s="221">
        <f>ROUND(E91*N91,5)</f>
        <v>3.7260000000000001E-2</v>
      </c>
      <c r="P91" s="221">
        <v>0</v>
      </c>
      <c r="Q91" s="221">
        <f>ROUND(E91*P91,5)</f>
        <v>0</v>
      </c>
      <c r="R91" s="221"/>
      <c r="S91" s="221"/>
      <c r="T91" s="222">
        <v>0.505</v>
      </c>
      <c r="U91" s="221">
        <f>ROUND(E91*T91,2)</f>
        <v>3.03</v>
      </c>
      <c r="V91" s="211"/>
      <c r="W91" s="211"/>
      <c r="X91" s="211"/>
      <c r="Y91" s="211"/>
      <c r="Z91" s="211"/>
      <c r="AA91" s="211"/>
      <c r="AB91" s="211"/>
      <c r="AC91" s="211"/>
      <c r="AD91" s="211"/>
      <c r="AE91" s="211" t="s">
        <v>118</v>
      </c>
      <c r="AF91" s="211"/>
      <c r="AG91" s="211"/>
      <c r="AH91" s="211"/>
      <c r="AI91" s="211"/>
      <c r="AJ91" s="211"/>
      <c r="AK91" s="211"/>
      <c r="AL91" s="211"/>
      <c r="AM91" s="211"/>
      <c r="AN91" s="211"/>
      <c r="AO91" s="211"/>
      <c r="AP91" s="211"/>
      <c r="AQ91" s="211"/>
      <c r="AR91" s="211"/>
      <c r="AS91" s="211"/>
      <c r="AT91" s="211"/>
      <c r="AU91" s="211"/>
      <c r="AV91" s="211"/>
      <c r="AW91" s="211"/>
      <c r="AX91" s="211"/>
      <c r="AY91" s="211"/>
      <c r="AZ91" s="211"/>
      <c r="BA91" s="211"/>
      <c r="BB91" s="211"/>
      <c r="BC91" s="211"/>
      <c r="BD91" s="211"/>
      <c r="BE91" s="211"/>
      <c r="BF91" s="211"/>
      <c r="BG91" s="211"/>
      <c r="BH91" s="211"/>
    </row>
    <row r="92" spans="1:60" outlineLevel="1" x14ac:dyDescent="0.25">
      <c r="A92" s="212">
        <v>72</v>
      </c>
      <c r="B92" s="219" t="s">
        <v>266</v>
      </c>
      <c r="C92" s="262" t="s">
        <v>267</v>
      </c>
      <c r="D92" s="221" t="s">
        <v>129</v>
      </c>
      <c r="E92" s="226">
        <v>5</v>
      </c>
      <c r="F92" s="229">
        <f>H92+J92</f>
        <v>0</v>
      </c>
      <c r="G92" s="230">
        <f>ROUND(E92*F92,2)</f>
        <v>0</v>
      </c>
      <c r="H92" s="230"/>
      <c r="I92" s="230">
        <f>ROUND(E92*H92,2)</f>
        <v>0</v>
      </c>
      <c r="J92" s="230"/>
      <c r="K92" s="230">
        <f>ROUND(E92*J92,2)</f>
        <v>0</v>
      </c>
      <c r="L92" s="230">
        <v>0</v>
      </c>
      <c r="M92" s="230">
        <f>G92*(1+L92/100)</f>
        <v>0</v>
      </c>
      <c r="N92" s="221">
        <v>7.8700000000000003E-3</v>
      </c>
      <c r="O92" s="221">
        <f>ROUND(E92*N92,5)</f>
        <v>3.9350000000000003E-2</v>
      </c>
      <c r="P92" s="221">
        <v>0</v>
      </c>
      <c r="Q92" s="221">
        <f>ROUND(E92*P92,5)</f>
        <v>0</v>
      </c>
      <c r="R92" s="221"/>
      <c r="S92" s="221"/>
      <c r="T92" s="222">
        <v>0.7</v>
      </c>
      <c r="U92" s="221">
        <f>ROUND(E92*T92,2)</f>
        <v>3.5</v>
      </c>
      <c r="V92" s="211"/>
      <c r="W92" s="211"/>
      <c r="X92" s="211"/>
      <c r="Y92" s="211"/>
      <c r="Z92" s="211"/>
      <c r="AA92" s="211"/>
      <c r="AB92" s="211"/>
      <c r="AC92" s="211"/>
      <c r="AD92" s="211"/>
      <c r="AE92" s="211" t="s">
        <v>118</v>
      </c>
      <c r="AF92" s="211"/>
      <c r="AG92" s="211"/>
      <c r="AH92" s="211"/>
      <c r="AI92" s="211"/>
      <c r="AJ92" s="211"/>
      <c r="AK92" s="211"/>
      <c r="AL92" s="211"/>
      <c r="AM92" s="211"/>
      <c r="AN92" s="211"/>
      <c r="AO92" s="211"/>
      <c r="AP92" s="211"/>
      <c r="AQ92" s="211"/>
      <c r="AR92" s="211"/>
      <c r="AS92" s="211"/>
      <c r="AT92" s="211"/>
      <c r="AU92" s="211"/>
      <c r="AV92" s="211"/>
      <c r="AW92" s="211"/>
      <c r="AX92" s="211"/>
      <c r="AY92" s="211"/>
      <c r="AZ92" s="211"/>
      <c r="BA92" s="211"/>
      <c r="BB92" s="211"/>
      <c r="BC92" s="211"/>
      <c r="BD92" s="211"/>
      <c r="BE92" s="211"/>
      <c r="BF92" s="211"/>
      <c r="BG92" s="211"/>
      <c r="BH92" s="211"/>
    </row>
    <row r="93" spans="1:60" outlineLevel="1" x14ac:dyDescent="0.25">
      <c r="A93" s="212">
        <v>73</v>
      </c>
      <c r="B93" s="219" t="s">
        <v>268</v>
      </c>
      <c r="C93" s="262" t="s">
        <v>269</v>
      </c>
      <c r="D93" s="221" t="s">
        <v>129</v>
      </c>
      <c r="E93" s="226">
        <v>10</v>
      </c>
      <c r="F93" s="229">
        <f>H93+J93</f>
        <v>0</v>
      </c>
      <c r="G93" s="230">
        <f>ROUND(E93*F93,2)</f>
        <v>0</v>
      </c>
      <c r="H93" s="230"/>
      <c r="I93" s="230">
        <f>ROUND(E93*H93,2)</f>
        <v>0</v>
      </c>
      <c r="J93" s="230"/>
      <c r="K93" s="230">
        <f>ROUND(E93*J93,2)</f>
        <v>0</v>
      </c>
      <c r="L93" s="230">
        <v>0</v>
      </c>
      <c r="M93" s="230">
        <f>G93*(1+L93/100)</f>
        <v>0</v>
      </c>
      <c r="N93" s="221">
        <v>7.43E-3</v>
      </c>
      <c r="O93" s="221">
        <f>ROUND(E93*N93,5)</f>
        <v>7.4300000000000005E-2</v>
      </c>
      <c r="P93" s="221">
        <v>0</v>
      </c>
      <c r="Q93" s="221">
        <f>ROUND(E93*P93,5)</f>
        <v>0</v>
      </c>
      <c r="R93" s="221"/>
      <c r="S93" s="221"/>
      <c r="T93" s="222">
        <v>0.53200000000000003</v>
      </c>
      <c r="U93" s="221">
        <f>ROUND(E93*T93,2)</f>
        <v>5.32</v>
      </c>
      <c r="V93" s="211"/>
      <c r="W93" s="211"/>
      <c r="X93" s="211"/>
      <c r="Y93" s="211"/>
      <c r="Z93" s="211"/>
      <c r="AA93" s="211"/>
      <c r="AB93" s="211"/>
      <c r="AC93" s="211"/>
      <c r="AD93" s="211"/>
      <c r="AE93" s="211" t="s">
        <v>118</v>
      </c>
      <c r="AF93" s="211"/>
      <c r="AG93" s="211"/>
      <c r="AH93" s="211"/>
      <c r="AI93" s="211"/>
      <c r="AJ93" s="211"/>
      <c r="AK93" s="211"/>
      <c r="AL93" s="211"/>
      <c r="AM93" s="211"/>
      <c r="AN93" s="211"/>
      <c r="AO93" s="211"/>
      <c r="AP93" s="211"/>
      <c r="AQ93" s="211"/>
      <c r="AR93" s="211"/>
      <c r="AS93" s="211"/>
      <c r="AT93" s="211"/>
      <c r="AU93" s="211"/>
      <c r="AV93" s="211"/>
      <c r="AW93" s="211"/>
      <c r="AX93" s="211"/>
      <c r="AY93" s="211"/>
      <c r="AZ93" s="211"/>
      <c r="BA93" s="211"/>
      <c r="BB93" s="211"/>
      <c r="BC93" s="211"/>
      <c r="BD93" s="211"/>
      <c r="BE93" s="211"/>
      <c r="BF93" s="211"/>
      <c r="BG93" s="211"/>
      <c r="BH93" s="211"/>
    </row>
    <row r="94" spans="1:60" outlineLevel="1" x14ac:dyDescent="0.25">
      <c r="A94" s="212">
        <v>74</v>
      </c>
      <c r="B94" s="219" t="s">
        <v>270</v>
      </c>
      <c r="C94" s="262" t="s">
        <v>271</v>
      </c>
      <c r="D94" s="221" t="s">
        <v>129</v>
      </c>
      <c r="E94" s="226">
        <v>32</v>
      </c>
      <c r="F94" s="229">
        <f>H94+J94</f>
        <v>0</v>
      </c>
      <c r="G94" s="230">
        <f>ROUND(E94*F94,2)</f>
        <v>0</v>
      </c>
      <c r="H94" s="230"/>
      <c r="I94" s="230">
        <f>ROUND(E94*H94,2)</f>
        <v>0</v>
      </c>
      <c r="J94" s="230"/>
      <c r="K94" s="230">
        <f>ROUND(E94*J94,2)</f>
        <v>0</v>
      </c>
      <c r="L94" s="230">
        <v>0</v>
      </c>
      <c r="M94" s="230">
        <f>G94*(1+L94/100)</f>
        <v>0</v>
      </c>
      <c r="N94" s="221">
        <v>9.5099999999999994E-3</v>
      </c>
      <c r="O94" s="221">
        <f>ROUND(E94*N94,5)</f>
        <v>0.30431999999999998</v>
      </c>
      <c r="P94" s="221">
        <v>0</v>
      </c>
      <c r="Q94" s="221">
        <f>ROUND(E94*P94,5)</f>
        <v>0</v>
      </c>
      <c r="R94" s="221"/>
      <c r="S94" s="221"/>
      <c r="T94" s="222">
        <v>0.55000000000000004</v>
      </c>
      <c r="U94" s="221">
        <f>ROUND(E94*T94,2)</f>
        <v>17.600000000000001</v>
      </c>
      <c r="V94" s="211"/>
      <c r="W94" s="211"/>
      <c r="X94" s="211"/>
      <c r="Y94" s="211"/>
      <c r="Z94" s="211"/>
      <c r="AA94" s="211"/>
      <c r="AB94" s="211"/>
      <c r="AC94" s="211"/>
      <c r="AD94" s="211"/>
      <c r="AE94" s="211" t="s">
        <v>118</v>
      </c>
      <c r="AF94" s="211"/>
      <c r="AG94" s="211"/>
      <c r="AH94" s="211"/>
      <c r="AI94" s="211"/>
      <c r="AJ94" s="211"/>
      <c r="AK94" s="211"/>
      <c r="AL94" s="211"/>
      <c r="AM94" s="211"/>
      <c r="AN94" s="211"/>
      <c r="AO94" s="211"/>
      <c r="AP94" s="211"/>
      <c r="AQ94" s="211"/>
      <c r="AR94" s="211"/>
      <c r="AS94" s="211"/>
      <c r="AT94" s="211"/>
      <c r="AU94" s="211"/>
      <c r="AV94" s="211"/>
      <c r="AW94" s="211"/>
      <c r="AX94" s="211"/>
      <c r="AY94" s="211"/>
      <c r="AZ94" s="211"/>
      <c r="BA94" s="211"/>
      <c r="BB94" s="211"/>
      <c r="BC94" s="211"/>
      <c r="BD94" s="211"/>
      <c r="BE94" s="211"/>
      <c r="BF94" s="211"/>
      <c r="BG94" s="211"/>
      <c r="BH94" s="211"/>
    </row>
    <row r="95" spans="1:60" outlineLevel="1" x14ac:dyDescent="0.25">
      <c r="A95" s="212">
        <v>75</v>
      </c>
      <c r="B95" s="219" t="s">
        <v>272</v>
      </c>
      <c r="C95" s="262" t="s">
        <v>273</v>
      </c>
      <c r="D95" s="221" t="s">
        <v>129</v>
      </c>
      <c r="E95" s="226">
        <v>6</v>
      </c>
      <c r="F95" s="229">
        <f>H95+J95</f>
        <v>0</v>
      </c>
      <c r="G95" s="230">
        <f>ROUND(E95*F95,2)</f>
        <v>0</v>
      </c>
      <c r="H95" s="230"/>
      <c r="I95" s="230">
        <f>ROUND(E95*H95,2)</f>
        <v>0</v>
      </c>
      <c r="J95" s="230"/>
      <c r="K95" s="230">
        <f>ROUND(E95*J95,2)</f>
        <v>0</v>
      </c>
      <c r="L95" s="230">
        <v>0</v>
      </c>
      <c r="M95" s="230">
        <f>G95*(1+L95/100)</f>
        <v>0</v>
      </c>
      <c r="N95" s="221">
        <v>0</v>
      </c>
      <c r="O95" s="221">
        <f>ROUND(E95*N95,5)</f>
        <v>0</v>
      </c>
      <c r="P95" s="221">
        <v>0</v>
      </c>
      <c r="Q95" s="221">
        <f>ROUND(E95*P95,5)</f>
        <v>0</v>
      </c>
      <c r="R95" s="221"/>
      <c r="S95" s="221"/>
      <c r="T95" s="222">
        <v>1.7999999999999999E-2</v>
      </c>
      <c r="U95" s="221">
        <f>ROUND(E95*T95,2)</f>
        <v>0.11</v>
      </c>
      <c r="V95" s="211"/>
      <c r="W95" s="211"/>
      <c r="X95" s="211"/>
      <c r="Y95" s="211"/>
      <c r="Z95" s="211"/>
      <c r="AA95" s="211"/>
      <c r="AB95" s="211"/>
      <c r="AC95" s="211"/>
      <c r="AD95" s="211"/>
      <c r="AE95" s="211" t="s">
        <v>118</v>
      </c>
      <c r="AF95" s="211"/>
      <c r="AG95" s="211"/>
      <c r="AH95" s="211"/>
      <c r="AI95" s="211"/>
      <c r="AJ95" s="211"/>
      <c r="AK95" s="211"/>
      <c r="AL95" s="211"/>
      <c r="AM95" s="211"/>
      <c r="AN95" s="211"/>
      <c r="AO95" s="211"/>
      <c r="AP95" s="211"/>
      <c r="AQ95" s="211"/>
      <c r="AR95" s="211"/>
      <c r="AS95" s="211"/>
      <c r="AT95" s="211"/>
      <c r="AU95" s="211"/>
      <c r="AV95" s="211"/>
      <c r="AW95" s="211"/>
      <c r="AX95" s="211"/>
      <c r="AY95" s="211"/>
      <c r="AZ95" s="211"/>
      <c r="BA95" s="211"/>
      <c r="BB95" s="211"/>
      <c r="BC95" s="211"/>
      <c r="BD95" s="211"/>
      <c r="BE95" s="211"/>
      <c r="BF95" s="211"/>
      <c r="BG95" s="211"/>
      <c r="BH95" s="211"/>
    </row>
    <row r="96" spans="1:60" outlineLevel="1" x14ac:dyDescent="0.25">
      <c r="A96" s="212">
        <v>76</v>
      </c>
      <c r="B96" s="219" t="s">
        <v>272</v>
      </c>
      <c r="C96" s="262" t="s">
        <v>274</v>
      </c>
      <c r="D96" s="221" t="s">
        <v>129</v>
      </c>
      <c r="E96" s="226">
        <v>5</v>
      </c>
      <c r="F96" s="229">
        <f>H96+J96</f>
        <v>0</v>
      </c>
      <c r="G96" s="230">
        <f>ROUND(E96*F96,2)</f>
        <v>0</v>
      </c>
      <c r="H96" s="230"/>
      <c r="I96" s="230">
        <f>ROUND(E96*H96,2)</f>
        <v>0</v>
      </c>
      <c r="J96" s="230"/>
      <c r="K96" s="230">
        <f>ROUND(E96*J96,2)</f>
        <v>0</v>
      </c>
      <c r="L96" s="230">
        <v>0</v>
      </c>
      <c r="M96" s="230">
        <f>G96*(1+L96/100)</f>
        <v>0</v>
      </c>
      <c r="N96" s="221">
        <v>0</v>
      </c>
      <c r="O96" s="221">
        <f>ROUND(E96*N96,5)</f>
        <v>0</v>
      </c>
      <c r="P96" s="221">
        <v>0</v>
      </c>
      <c r="Q96" s="221">
        <f>ROUND(E96*P96,5)</f>
        <v>0</v>
      </c>
      <c r="R96" s="221"/>
      <c r="S96" s="221"/>
      <c r="T96" s="222">
        <v>1.7999999999999999E-2</v>
      </c>
      <c r="U96" s="221">
        <f>ROUND(E96*T96,2)</f>
        <v>0.09</v>
      </c>
      <c r="V96" s="211"/>
      <c r="W96" s="211"/>
      <c r="X96" s="211"/>
      <c r="Y96" s="211"/>
      <c r="Z96" s="211"/>
      <c r="AA96" s="211"/>
      <c r="AB96" s="211"/>
      <c r="AC96" s="211"/>
      <c r="AD96" s="211"/>
      <c r="AE96" s="211" t="s">
        <v>118</v>
      </c>
      <c r="AF96" s="211"/>
      <c r="AG96" s="211"/>
      <c r="AH96" s="211"/>
      <c r="AI96" s="211"/>
      <c r="AJ96" s="211"/>
      <c r="AK96" s="211"/>
      <c r="AL96" s="211"/>
      <c r="AM96" s="211"/>
      <c r="AN96" s="211"/>
      <c r="AO96" s="211"/>
      <c r="AP96" s="211"/>
      <c r="AQ96" s="211"/>
      <c r="AR96" s="211"/>
      <c r="AS96" s="211"/>
      <c r="AT96" s="211"/>
      <c r="AU96" s="211"/>
      <c r="AV96" s="211"/>
      <c r="AW96" s="211"/>
      <c r="AX96" s="211"/>
      <c r="AY96" s="211"/>
      <c r="AZ96" s="211"/>
      <c r="BA96" s="211"/>
      <c r="BB96" s="211"/>
      <c r="BC96" s="211"/>
      <c r="BD96" s="211"/>
      <c r="BE96" s="211"/>
      <c r="BF96" s="211"/>
      <c r="BG96" s="211"/>
      <c r="BH96" s="211"/>
    </row>
    <row r="97" spans="1:60" outlineLevel="1" x14ac:dyDescent="0.25">
      <c r="A97" s="212">
        <v>77</v>
      </c>
      <c r="B97" s="219" t="s">
        <v>275</v>
      </c>
      <c r="C97" s="262" t="s">
        <v>276</v>
      </c>
      <c r="D97" s="221" t="s">
        <v>129</v>
      </c>
      <c r="E97" s="226">
        <v>10</v>
      </c>
      <c r="F97" s="229">
        <f>H97+J97</f>
        <v>0</v>
      </c>
      <c r="G97" s="230">
        <f>ROUND(E97*F97,2)</f>
        <v>0</v>
      </c>
      <c r="H97" s="230"/>
      <c r="I97" s="230">
        <f>ROUND(E97*H97,2)</f>
        <v>0</v>
      </c>
      <c r="J97" s="230"/>
      <c r="K97" s="230">
        <f>ROUND(E97*J97,2)</f>
        <v>0</v>
      </c>
      <c r="L97" s="230">
        <v>0</v>
      </c>
      <c r="M97" s="230">
        <f>G97*(1+L97/100)</f>
        <v>0</v>
      </c>
      <c r="N97" s="221">
        <v>0</v>
      </c>
      <c r="O97" s="221">
        <f>ROUND(E97*N97,5)</f>
        <v>0</v>
      </c>
      <c r="P97" s="221">
        <v>0</v>
      </c>
      <c r="Q97" s="221">
        <f>ROUND(E97*P97,5)</f>
        <v>0</v>
      </c>
      <c r="R97" s="221"/>
      <c r="S97" s="221"/>
      <c r="T97" s="222">
        <v>3.2000000000000001E-2</v>
      </c>
      <c r="U97" s="221">
        <f>ROUND(E97*T97,2)</f>
        <v>0.32</v>
      </c>
      <c r="V97" s="211"/>
      <c r="W97" s="211"/>
      <c r="X97" s="211"/>
      <c r="Y97" s="211"/>
      <c r="Z97" s="211"/>
      <c r="AA97" s="211"/>
      <c r="AB97" s="211"/>
      <c r="AC97" s="211"/>
      <c r="AD97" s="211"/>
      <c r="AE97" s="211" t="s">
        <v>118</v>
      </c>
      <c r="AF97" s="211"/>
      <c r="AG97" s="211"/>
      <c r="AH97" s="211"/>
      <c r="AI97" s="211"/>
      <c r="AJ97" s="211"/>
      <c r="AK97" s="211"/>
      <c r="AL97" s="211"/>
      <c r="AM97" s="211"/>
      <c r="AN97" s="211"/>
      <c r="AO97" s="211"/>
      <c r="AP97" s="211"/>
      <c r="AQ97" s="211"/>
      <c r="AR97" s="211"/>
      <c r="AS97" s="211"/>
      <c r="AT97" s="211"/>
      <c r="AU97" s="211"/>
      <c r="AV97" s="211"/>
      <c r="AW97" s="211"/>
      <c r="AX97" s="211"/>
      <c r="AY97" s="211"/>
      <c r="AZ97" s="211"/>
      <c r="BA97" s="211"/>
      <c r="BB97" s="211"/>
      <c r="BC97" s="211"/>
      <c r="BD97" s="211"/>
      <c r="BE97" s="211"/>
      <c r="BF97" s="211"/>
      <c r="BG97" s="211"/>
      <c r="BH97" s="211"/>
    </row>
    <row r="98" spans="1:60" outlineLevel="1" x14ac:dyDescent="0.25">
      <c r="A98" s="212">
        <v>78</v>
      </c>
      <c r="B98" s="219" t="s">
        <v>277</v>
      </c>
      <c r="C98" s="262" t="s">
        <v>278</v>
      </c>
      <c r="D98" s="221" t="s">
        <v>129</v>
      </c>
      <c r="E98" s="226">
        <v>32</v>
      </c>
      <c r="F98" s="229">
        <f>H98+J98</f>
        <v>0</v>
      </c>
      <c r="G98" s="230">
        <f>ROUND(E98*F98,2)</f>
        <v>0</v>
      </c>
      <c r="H98" s="230"/>
      <c r="I98" s="230">
        <f>ROUND(E98*H98,2)</f>
        <v>0</v>
      </c>
      <c r="J98" s="230"/>
      <c r="K98" s="230">
        <f>ROUND(E98*J98,2)</f>
        <v>0</v>
      </c>
      <c r="L98" s="230">
        <v>0</v>
      </c>
      <c r="M98" s="230">
        <f>G98*(1+L98/100)</f>
        <v>0</v>
      </c>
      <c r="N98" s="221">
        <v>0</v>
      </c>
      <c r="O98" s="221">
        <f>ROUND(E98*N98,5)</f>
        <v>0</v>
      </c>
      <c r="P98" s="221">
        <v>0</v>
      </c>
      <c r="Q98" s="221">
        <f>ROUND(E98*P98,5)</f>
        <v>0</v>
      </c>
      <c r="R98" s="221"/>
      <c r="S98" s="221"/>
      <c r="T98" s="222">
        <v>4.1000000000000002E-2</v>
      </c>
      <c r="U98" s="221">
        <f>ROUND(E98*T98,2)</f>
        <v>1.31</v>
      </c>
      <c r="V98" s="211"/>
      <c r="W98" s="211"/>
      <c r="X98" s="211"/>
      <c r="Y98" s="211"/>
      <c r="Z98" s="211"/>
      <c r="AA98" s="211"/>
      <c r="AB98" s="211"/>
      <c r="AC98" s="211"/>
      <c r="AD98" s="211"/>
      <c r="AE98" s="211" t="s">
        <v>118</v>
      </c>
      <c r="AF98" s="211"/>
      <c r="AG98" s="211"/>
      <c r="AH98" s="211"/>
      <c r="AI98" s="211"/>
      <c r="AJ98" s="211"/>
      <c r="AK98" s="211"/>
      <c r="AL98" s="211"/>
      <c r="AM98" s="211"/>
      <c r="AN98" s="211"/>
      <c r="AO98" s="211"/>
      <c r="AP98" s="211"/>
      <c r="AQ98" s="211"/>
      <c r="AR98" s="211"/>
      <c r="AS98" s="211"/>
      <c r="AT98" s="211"/>
      <c r="AU98" s="211"/>
      <c r="AV98" s="211"/>
      <c r="AW98" s="211"/>
      <c r="AX98" s="211"/>
      <c r="AY98" s="211"/>
      <c r="AZ98" s="211"/>
      <c r="BA98" s="211"/>
      <c r="BB98" s="211"/>
      <c r="BC98" s="211"/>
      <c r="BD98" s="211"/>
      <c r="BE98" s="211"/>
      <c r="BF98" s="211"/>
      <c r="BG98" s="211"/>
      <c r="BH98" s="211"/>
    </row>
    <row r="99" spans="1:60" outlineLevel="1" x14ac:dyDescent="0.25">
      <c r="A99" s="212">
        <v>79</v>
      </c>
      <c r="B99" s="219" t="s">
        <v>279</v>
      </c>
      <c r="C99" s="262" t="s">
        <v>280</v>
      </c>
      <c r="D99" s="221" t="s">
        <v>153</v>
      </c>
      <c r="E99" s="226">
        <v>2</v>
      </c>
      <c r="F99" s="229">
        <f>H99+J99</f>
        <v>0</v>
      </c>
      <c r="G99" s="230">
        <f>ROUND(E99*F99,2)</f>
        <v>0</v>
      </c>
      <c r="H99" s="230"/>
      <c r="I99" s="230">
        <f>ROUND(E99*H99,2)</f>
        <v>0</v>
      </c>
      <c r="J99" s="230"/>
      <c r="K99" s="230">
        <f>ROUND(E99*J99,2)</f>
        <v>0</v>
      </c>
      <c r="L99" s="230">
        <v>0</v>
      </c>
      <c r="M99" s="230">
        <f>G99*(1+L99/100)</f>
        <v>0</v>
      </c>
      <c r="N99" s="221">
        <v>3.5999999999999999E-3</v>
      </c>
      <c r="O99" s="221">
        <f>ROUND(E99*N99,5)</f>
        <v>7.1999999999999998E-3</v>
      </c>
      <c r="P99" s="221">
        <v>0</v>
      </c>
      <c r="Q99" s="221">
        <f>ROUND(E99*P99,5)</f>
        <v>0</v>
      </c>
      <c r="R99" s="221"/>
      <c r="S99" s="221"/>
      <c r="T99" s="222">
        <v>0.53800000000000003</v>
      </c>
      <c r="U99" s="221">
        <f>ROUND(E99*T99,2)</f>
        <v>1.08</v>
      </c>
      <c r="V99" s="211"/>
      <c r="W99" s="211"/>
      <c r="X99" s="211"/>
      <c r="Y99" s="211"/>
      <c r="Z99" s="211"/>
      <c r="AA99" s="211"/>
      <c r="AB99" s="211"/>
      <c r="AC99" s="211"/>
      <c r="AD99" s="211"/>
      <c r="AE99" s="211" t="s">
        <v>118</v>
      </c>
      <c r="AF99" s="211"/>
      <c r="AG99" s="211"/>
      <c r="AH99" s="211"/>
      <c r="AI99" s="211"/>
      <c r="AJ99" s="211"/>
      <c r="AK99" s="211"/>
      <c r="AL99" s="211"/>
      <c r="AM99" s="211"/>
      <c r="AN99" s="211"/>
      <c r="AO99" s="211"/>
      <c r="AP99" s="211"/>
      <c r="AQ99" s="211"/>
      <c r="AR99" s="211"/>
      <c r="AS99" s="211"/>
      <c r="AT99" s="211"/>
      <c r="AU99" s="211"/>
      <c r="AV99" s="211"/>
      <c r="AW99" s="211"/>
      <c r="AX99" s="211"/>
      <c r="AY99" s="211"/>
      <c r="AZ99" s="211"/>
      <c r="BA99" s="211"/>
      <c r="BB99" s="211"/>
      <c r="BC99" s="211"/>
      <c r="BD99" s="211"/>
      <c r="BE99" s="211"/>
      <c r="BF99" s="211"/>
      <c r="BG99" s="211"/>
      <c r="BH99" s="211"/>
    </row>
    <row r="100" spans="1:60" outlineLevel="1" x14ac:dyDescent="0.25">
      <c r="A100" s="212">
        <v>80</v>
      </c>
      <c r="B100" s="219" t="s">
        <v>281</v>
      </c>
      <c r="C100" s="262" t="s">
        <v>282</v>
      </c>
      <c r="D100" s="221" t="s">
        <v>129</v>
      </c>
      <c r="E100" s="226">
        <v>10</v>
      </c>
      <c r="F100" s="229">
        <f>H100+J100</f>
        <v>0</v>
      </c>
      <c r="G100" s="230">
        <f>ROUND(E100*F100,2)</f>
        <v>0</v>
      </c>
      <c r="H100" s="230"/>
      <c r="I100" s="230">
        <f>ROUND(E100*H100,2)</f>
        <v>0</v>
      </c>
      <c r="J100" s="230"/>
      <c r="K100" s="230">
        <f>ROUND(E100*J100,2)</f>
        <v>0</v>
      </c>
      <c r="L100" s="230">
        <v>0</v>
      </c>
      <c r="M100" s="230">
        <f>G100*(1+L100/100)</f>
        <v>0</v>
      </c>
      <c r="N100" s="221">
        <v>2.0000000000000002E-5</v>
      </c>
      <c r="O100" s="221">
        <f>ROUND(E100*N100,5)</f>
        <v>2.0000000000000001E-4</v>
      </c>
      <c r="P100" s="221">
        <v>3.2000000000000002E-3</v>
      </c>
      <c r="Q100" s="221">
        <f>ROUND(E100*P100,5)</f>
        <v>3.2000000000000001E-2</v>
      </c>
      <c r="R100" s="221"/>
      <c r="S100" s="221"/>
      <c r="T100" s="222">
        <v>5.2999999999999999E-2</v>
      </c>
      <c r="U100" s="221">
        <f>ROUND(E100*T100,2)</f>
        <v>0.53</v>
      </c>
      <c r="V100" s="211"/>
      <c r="W100" s="211"/>
      <c r="X100" s="211"/>
      <c r="Y100" s="211"/>
      <c r="Z100" s="211"/>
      <c r="AA100" s="211"/>
      <c r="AB100" s="211"/>
      <c r="AC100" s="211"/>
      <c r="AD100" s="211"/>
      <c r="AE100" s="211" t="s">
        <v>118</v>
      </c>
      <c r="AF100" s="211"/>
      <c r="AG100" s="211"/>
      <c r="AH100" s="211"/>
      <c r="AI100" s="211"/>
      <c r="AJ100" s="211"/>
      <c r="AK100" s="211"/>
      <c r="AL100" s="211"/>
      <c r="AM100" s="211"/>
      <c r="AN100" s="211"/>
      <c r="AO100" s="211"/>
      <c r="AP100" s="211"/>
      <c r="AQ100" s="211"/>
      <c r="AR100" s="211"/>
      <c r="AS100" s="211"/>
      <c r="AT100" s="211"/>
      <c r="AU100" s="211"/>
      <c r="AV100" s="211"/>
      <c r="AW100" s="211"/>
      <c r="AX100" s="211"/>
      <c r="AY100" s="211"/>
      <c r="AZ100" s="211"/>
      <c r="BA100" s="211"/>
      <c r="BB100" s="211"/>
      <c r="BC100" s="211"/>
      <c r="BD100" s="211"/>
      <c r="BE100" s="211"/>
      <c r="BF100" s="211"/>
      <c r="BG100" s="211"/>
      <c r="BH100" s="211"/>
    </row>
    <row r="101" spans="1:60" outlineLevel="1" x14ac:dyDescent="0.25">
      <c r="A101" s="212">
        <v>81</v>
      </c>
      <c r="B101" s="219" t="s">
        <v>283</v>
      </c>
      <c r="C101" s="262" t="s">
        <v>284</v>
      </c>
      <c r="D101" s="221" t="s">
        <v>129</v>
      </c>
      <c r="E101" s="226">
        <v>14</v>
      </c>
      <c r="F101" s="229">
        <f>H101+J101</f>
        <v>0</v>
      </c>
      <c r="G101" s="230">
        <f>ROUND(E101*F101,2)</f>
        <v>0</v>
      </c>
      <c r="H101" s="230"/>
      <c r="I101" s="230">
        <f>ROUND(E101*H101,2)</f>
        <v>0</v>
      </c>
      <c r="J101" s="230"/>
      <c r="K101" s="230">
        <f>ROUND(E101*J101,2)</f>
        <v>0</v>
      </c>
      <c r="L101" s="230">
        <v>0</v>
      </c>
      <c r="M101" s="230">
        <f>G101*(1+L101/100)</f>
        <v>0</v>
      </c>
      <c r="N101" s="221">
        <v>5.0000000000000002E-5</v>
      </c>
      <c r="O101" s="221">
        <f>ROUND(E101*N101,5)</f>
        <v>6.9999999999999999E-4</v>
      </c>
      <c r="P101" s="221">
        <v>5.3200000000000001E-3</v>
      </c>
      <c r="Q101" s="221">
        <f>ROUND(E101*P101,5)</f>
        <v>7.4480000000000005E-2</v>
      </c>
      <c r="R101" s="221"/>
      <c r="S101" s="221"/>
      <c r="T101" s="222">
        <v>0.10299999999999999</v>
      </c>
      <c r="U101" s="221">
        <f>ROUND(E101*T101,2)</f>
        <v>1.44</v>
      </c>
      <c r="V101" s="211"/>
      <c r="W101" s="211"/>
      <c r="X101" s="211"/>
      <c r="Y101" s="211"/>
      <c r="Z101" s="211"/>
      <c r="AA101" s="211"/>
      <c r="AB101" s="211"/>
      <c r="AC101" s="211"/>
      <c r="AD101" s="211"/>
      <c r="AE101" s="211" t="s">
        <v>118</v>
      </c>
      <c r="AF101" s="211"/>
      <c r="AG101" s="211"/>
      <c r="AH101" s="211"/>
      <c r="AI101" s="211"/>
      <c r="AJ101" s="211"/>
      <c r="AK101" s="211"/>
      <c r="AL101" s="211"/>
      <c r="AM101" s="211"/>
      <c r="AN101" s="211"/>
      <c r="AO101" s="211"/>
      <c r="AP101" s="211"/>
      <c r="AQ101" s="211"/>
      <c r="AR101" s="211"/>
      <c r="AS101" s="211"/>
      <c r="AT101" s="211"/>
      <c r="AU101" s="211"/>
      <c r="AV101" s="211"/>
      <c r="AW101" s="211"/>
      <c r="AX101" s="211"/>
      <c r="AY101" s="211"/>
      <c r="AZ101" s="211"/>
      <c r="BA101" s="211"/>
      <c r="BB101" s="211"/>
      <c r="BC101" s="211"/>
      <c r="BD101" s="211"/>
      <c r="BE101" s="211"/>
      <c r="BF101" s="211"/>
      <c r="BG101" s="211"/>
      <c r="BH101" s="211"/>
    </row>
    <row r="102" spans="1:60" outlineLevel="1" x14ac:dyDescent="0.25">
      <c r="A102" s="212">
        <v>82</v>
      </c>
      <c r="B102" s="219" t="s">
        <v>285</v>
      </c>
      <c r="C102" s="262" t="s">
        <v>286</v>
      </c>
      <c r="D102" s="221" t="s">
        <v>129</v>
      </c>
      <c r="E102" s="226">
        <v>12</v>
      </c>
      <c r="F102" s="229">
        <f>H102+J102</f>
        <v>0</v>
      </c>
      <c r="G102" s="230">
        <f>ROUND(E102*F102,2)</f>
        <v>0</v>
      </c>
      <c r="H102" s="230"/>
      <c r="I102" s="230">
        <f>ROUND(E102*H102,2)</f>
        <v>0</v>
      </c>
      <c r="J102" s="230"/>
      <c r="K102" s="230">
        <f>ROUND(E102*J102,2)</f>
        <v>0</v>
      </c>
      <c r="L102" s="230">
        <v>0</v>
      </c>
      <c r="M102" s="230">
        <f>G102*(1+L102/100)</f>
        <v>0</v>
      </c>
      <c r="N102" s="221">
        <v>9.0000000000000006E-5</v>
      </c>
      <c r="O102" s="221">
        <f>ROUND(E102*N102,5)</f>
        <v>1.08E-3</v>
      </c>
      <c r="P102" s="221">
        <v>8.5800000000000008E-3</v>
      </c>
      <c r="Q102" s="221">
        <f>ROUND(E102*P102,5)</f>
        <v>0.10296</v>
      </c>
      <c r="R102" s="221"/>
      <c r="S102" s="221"/>
      <c r="T102" s="222">
        <v>0.10299999999999999</v>
      </c>
      <c r="U102" s="221">
        <f>ROUND(E102*T102,2)</f>
        <v>1.24</v>
      </c>
      <c r="V102" s="211"/>
      <c r="W102" s="211"/>
      <c r="X102" s="211"/>
      <c r="Y102" s="211"/>
      <c r="Z102" s="211"/>
      <c r="AA102" s="211"/>
      <c r="AB102" s="211"/>
      <c r="AC102" s="211"/>
      <c r="AD102" s="211"/>
      <c r="AE102" s="211" t="s">
        <v>118</v>
      </c>
      <c r="AF102" s="211"/>
      <c r="AG102" s="211"/>
      <c r="AH102" s="211"/>
      <c r="AI102" s="211"/>
      <c r="AJ102" s="211"/>
      <c r="AK102" s="211"/>
      <c r="AL102" s="211"/>
      <c r="AM102" s="211"/>
      <c r="AN102" s="211"/>
      <c r="AO102" s="211"/>
      <c r="AP102" s="211"/>
      <c r="AQ102" s="211"/>
      <c r="AR102" s="211"/>
      <c r="AS102" s="211"/>
      <c r="AT102" s="211"/>
      <c r="AU102" s="211"/>
      <c r="AV102" s="211"/>
      <c r="AW102" s="211"/>
      <c r="AX102" s="211"/>
      <c r="AY102" s="211"/>
      <c r="AZ102" s="211"/>
      <c r="BA102" s="211"/>
      <c r="BB102" s="211"/>
      <c r="BC102" s="211"/>
      <c r="BD102" s="211"/>
      <c r="BE102" s="211"/>
      <c r="BF102" s="211"/>
      <c r="BG102" s="211"/>
      <c r="BH102" s="211"/>
    </row>
    <row r="103" spans="1:60" outlineLevel="1" x14ac:dyDescent="0.25">
      <c r="A103" s="212">
        <v>83</v>
      </c>
      <c r="B103" s="219" t="s">
        <v>287</v>
      </c>
      <c r="C103" s="262" t="s">
        <v>288</v>
      </c>
      <c r="D103" s="221" t="s">
        <v>0</v>
      </c>
      <c r="E103" s="226">
        <v>545.07000000000005</v>
      </c>
      <c r="F103" s="229">
        <f>H103+J103</f>
        <v>0</v>
      </c>
      <c r="G103" s="230">
        <f>ROUND(E103*F103,2)</f>
        <v>0</v>
      </c>
      <c r="H103" s="230"/>
      <c r="I103" s="230">
        <f>ROUND(E103*H103,2)</f>
        <v>0</v>
      </c>
      <c r="J103" s="230"/>
      <c r="K103" s="230">
        <f>ROUND(E103*J103,2)</f>
        <v>0</v>
      </c>
      <c r="L103" s="230">
        <v>0</v>
      </c>
      <c r="M103" s="230">
        <f>G103*(1+L103/100)</f>
        <v>0</v>
      </c>
      <c r="N103" s="221">
        <v>0</v>
      </c>
      <c r="O103" s="221">
        <f>ROUND(E103*N103,5)</f>
        <v>0</v>
      </c>
      <c r="P103" s="221">
        <v>0</v>
      </c>
      <c r="Q103" s="221">
        <f>ROUND(E103*P103,5)</f>
        <v>0</v>
      </c>
      <c r="R103" s="221"/>
      <c r="S103" s="221"/>
      <c r="T103" s="222">
        <v>0</v>
      </c>
      <c r="U103" s="221">
        <f>ROUND(E103*T103,2)</f>
        <v>0</v>
      </c>
      <c r="V103" s="211"/>
      <c r="W103" s="211"/>
      <c r="X103" s="211"/>
      <c r="Y103" s="211"/>
      <c r="Z103" s="211"/>
      <c r="AA103" s="211"/>
      <c r="AB103" s="211"/>
      <c r="AC103" s="211"/>
      <c r="AD103" s="211"/>
      <c r="AE103" s="211" t="s">
        <v>118</v>
      </c>
      <c r="AF103" s="211"/>
      <c r="AG103" s="211"/>
      <c r="AH103" s="211"/>
      <c r="AI103" s="211"/>
      <c r="AJ103" s="211"/>
      <c r="AK103" s="211"/>
      <c r="AL103" s="211"/>
      <c r="AM103" s="211"/>
      <c r="AN103" s="211"/>
      <c r="AO103" s="211"/>
      <c r="AP103" s="211"/>
      <c r="AQ103" s="211"/>
      <c r="AR103" s="211"/>
      <c r="AS103" s="211"/>
      <c r="AT103" s="211"/>
      <c r="AU103" s="211"/>
      <c r="AV103" s="211"/>
      <c r="AW103" s="211"/>
      <c r="AX103" s="211"/>
      <c r="AY103" s="211"/>
      <c r="AZ103" s="211"/>
      <c r="BA103" s="211"/>
      <c r="BB103" s="211"/>
      <c r="BC103" s="211"/>
      <c r="BD103" s="211"/>
      <c r="BE103" s="211"/>
      <c r="BF103" s="211"/>
      <c r="BG103" s="211"/>
      <c r="BH103" s="211"/>
    </row>
    <row r="104" spans="1:60" outlineLevel="1" x14ac:dyDescent="0.25">
      <c r="A104" s="212">
        <v>84</v>
      </c>
      <c r="B104" s="219" t="s">
        <v>289</v>
      </c>
      <c r="C104" s="262" t="s">
        <v>290</v>
      </c>
      <c r="D104" s="221" t="s">
        <v>0</v>
      </c>
      <c r="E104" s="226">
        <v>545.07000000000005</v>
      </c>
      <c r="F104" s="229">
        <f>H104+J104</f>
        <v>0</v>
      </c>
      <c r="G104" s="230">
        <f>ROUND(E104*F104,2)</f>
        <v>0</v>
      </c>
      <c r="H104" s="230"/>
      <c r="I104" s="230">
        <f>ROUND(E104*H104,2)</f>
        <v>0</v>
      </c>
      <c r="J104" s="230"/>
      <c r="K104" s="230">
        <f>ROUND(E104*J104,2)</f>
        <v>0</v>
      </c>
      <c r="L104" s="230">
        <v>0</v>
      </c>
      <c r="M104" s="230">
        <f>G104*(1+L104/100)</f>
        <v>0</v>
      </c>
      <c r="N104" s="221">
        <v>0</v>
      </c>
      <c r="O104" s="221">
        <f>ROUND(E104*N104,5)</f>
        <v>0</v>
      </c>
      <c r="P104" s="221">
        <v>0</v>
      </c>
      <c r="Q104" s="221">
        <f>ROUND(E104*P104,5)</f>
        <v>0</v>
      </c>
      <c r="R104" s="221"/>
      <c r="S104" s="221"/>
      <c r="T104" s="222">
        <v>0</v>
      </c>
      <c r="U104" s="221">
        <f>ROUND(E104*T104,2)</f>
        <v>0</v>
      </c>
      <c r="V104" s="211"/>
      <c r="W104" s="211"/>
      <c r="X104" s="211"/>
      <c r="Y104" s="211"/>
      <c r="Z104" s="211"/>
      <c r="AA104" s="211"/>
      <c r="AB104" s="211"/>
      <c r="AC104" s="211"/>
      <c r="AD104" s="211"/>
      <c r="AE104" s="211" t="s">
        <v>118</v>
      </c>
      <c r="AF104" s="211"/>
      <c r="AG104" s="211"/>
      <c r="AH104" s="211"/>
      <c r="AI104" s="211"/>
      <c r="AJ104" s="211"/>
      <c r="AK104" s="211"/>
      <c r="AL104" s="211"/>
      <c r="AM104" s="211"/>
      <c r="AN104" s="211"/>
      <c r="AO104" s="211"/>
      <c r="AP104" s="211"/>
      <c r="AQ104" s="211"/>
      <c r="AR104" s="211"/>
      <c r="AS104" s="211"/>
      <c r="AT104" s="211"/>
      <c r="AU104" s="211"/>
      <c r="AV104" s="211"/>
      <c r="AW104" s="211"/>
      <c r="AX104" s="211"/>
      <c r="AY104" s="211"/>
      <c r="AZ104" s="211"/>
      <c r="BA104" s="211"/>
      <c r="BB104" s="211"/>
      <c r="BC104" s="211"/>
      <c r="BD104" s="211"/>
      <c r="BE104" s="211"/>
      <c r="BF104" s="211"/>
      <c r="BG104" s="211"/>
      <c r="BH104" s="211"/>
    </row>
    <row r="105" spans="1:60" x14ac:dyDescent="0.25">
      <c r="A105" s="213" t="s">
        <v>113</v>
      </c>
      <c r="B105" s="220" t="s">
        <v>78</v>
      </c>
      <c r="C105" s="263" t="s">
        <v>79</v>
      </c>
      <c r="D105" s="223"/>
      <c r="E105" s="227"/>
      <c r="F105" s="231"/>
      <c r="G105" s="231">
        <f>SUMIF(AE106:AE130,"&lt;&gt;NOR",G106:G130)</f>
        <v>0</v>
      </c>
      <c r="H105" s="231"/>
      <c r="I105" s="231">
        <f>SUM(I106:I130)</f>
        <v>0</v>
      </c>
      <c r="J105" s="231"/>
      <c r="K105" s="231">
        <f>SUM(K106:K130)</f>
        <v>0</v>
      </c>
      <c r="L105" s="231"/>
      <c r="M105" s="231">
        <f>SUM(M106:M130)</f>
        <v>0</v>
      </c>
      <c r="N105" s="223"/>
      <c r="O105" s="223">
        <f>SUM(O106:O130)</f>
        <v>0.11305999999999998</v>
      </c>
      <c r="P105" s="223"/>
      <c r="Q105" s="223">
        <f>SUM(Q106:Q130)</f>
        <v>0.55971000000000004</v>
      </c>
      <c r="R105" s="223"/>
      <c r="S105" s="223"/>
      <c r="T105" s="224"/>
      <c r="U105" s="223">
        <f>SUM(U106:U130)</f>
        <v>25.060000000000002</v>
      </c>
      <c r="AE105" t="s">
        <v>114</v>
      </c>
    </row>
    <row r="106" spans="1:60" outlineLevel="1" x14ac:dyDescent="0.25">
      <c r="A106" s="212">
        <v>85</v>
      </c>
      <c r="B106" s="219" t="s">
        <v>291</v>
      </c>
      <c r="C106" s="262" t="s">
        <v>292</v>
      </c>
      <c r="D106" s="221" t="s">
        <v>124</v>
      </c>
      <c r="E106" s="226">
        <v>6</v>
      </c>
      <c r="F106" s="229">
        <f>H106+J106</f>
        <v>0</v>
      </c>
      <c r="G106" s="230">
        <f>ROUND(E106*F106,2)</f>
        <v>0</v>
      </c>
      <c r="H106" s="230"/>
      <c r="I106" s="230">
        <f>ROUND(E106*H106,2)</f>
        <v>0</v>
      </c>
      <c r="J106" s="230"/>
      <c r="K106" s="230">
        <f>ROUND(E106*J106,2)</f>
        <v>0</v>
      </c>
      <c r="L106" s="230">
        <v>0</v>
      </c>
      <c r="M106" s="230">
        <f>G106*(1+L106/100)</f>
        <v>0</v>
      </c>
      <c r="N106" s="221">
        <v>8.7000000000000001E-4</v>
      </c>
      <c r="O106" s="221">
        <f>ROUND(E106*N106,5)</f>
        <v>5.2199999999999998E-3</v>
      </c>
      <c r="P106" s="221">
        <v>0</v>
      </c>
      <c r="Q106" s="221">
        <f>ROUND(E106*P106,5)</f>
        <v>0</v>
      </c>
      <c r="R106" s="221"/>
      <c r="S106" s="221"/>
      <c r="T106" s="222">
        <v>0.621</v>
      </c>
      <c r="U106" s="221">
        <f>ROUND(E106*T106,2)</f>
        <v>3.73</v>
      </c>
      <c r="V106" s="211"/>
      <c r="W106" s="211"/>
      <c r="X106" s="211"/>
      <c r="Y106" s="211"/>
      <c r="Z106" s="211"/>
      <c r="AA106" s="211"/>
      <c r="AB106" s="211"/>
      <c r="AC106" s="211"/>
      <c r="AD106" s="211"/>
      <c r="AE106" s="211" t="s">
        <v>118</v>
      </c>
      <c r="AF106" s="211"/>
      <c r="AG106" s="211"/>
      <c r="AH106" s="211"/>
      <c r="AI106" s="211"/>
      <c r="AJ106" s="211"/>
      <c r="AK106" s="211"/>
      <c r="AL106" s="211"/>
      <c r="AM106" s="211"/>
      <c r="AN106" s="211"/>
      <c r="AO106" s="211"/>
      <c r="AP106" s="211"/>
      <c r="AQ106" s="211"/>
      <c r="AR106" s="211"/>
      <c r="AS106" s="211"/>
      <c r="AT106" s="211"/>
      <c r="AU106" s="211"/>
      <c r="AV106" s="211"/>
      <c r="AW106" s="211"/>
      <c r="AX106" s="211"/>
      <c r="AY106" s="211"/>
      <c r="AZ106" s="211"/>
      <c r="BA106" s="211"/>
      <c r="BB106" s="211"/>
      <c r="BC106" s="211"/>
      <c r="BD106" s="211"/>
      <c r="BE106" s="211"/>
      <c r="BF106" s="211"/>
      <c r="BG106" s="211"/>
      <c r="BH106" s="211"/>
    </row>
    <row r="107" spans="1:60" outlineLevel="1" x14ac:dyDescent="0.25">
      <c r="A107" s="212">
        <v>86</v>
      </c>
      <c r="B107" s="219" t="s">
        <v>293</v>
      </c>
      <c r="C107" s="262" t="s">
        <v>294</v>
      </c>
      <c r="D107" s="221" t="s">
        <v>174</v>
      </c>
      <c r="E107" s="226">
        <v>3</v>
      </c>
      <c r="F107" s="229">
        <f>H107+J107</f>
        <v>0</v>
      </c>
      <c r="G107" s="230">
        <f>ROUND(E107*F107,2)</f>
        <v>0</v>
      </c>
      <c r="H107" s="230"/>
      <c r="I107" s="230">
        <f>ROUND(E107*H107,2)</f>
        <v>0</v>
      </c>
      <c r="J107" s="230"/>
      <c r="K107" s="230">
        <f>ROUND(E107*J107,2)</f>
        <v>0</v>
      </c>
      <c r="L107" s="230">
        <v>0</v>
      </c>
      <c r="M107" s="230">
        <f>G107*(1+L107/100)</f>
        <v>0</v>
      </c>
      <c r="N107" s="221">
        <v>0</v>
      </c>
      <c r="O107" s="221">
        <f>ROUND(E107*N107,5)</f>
        <v>0</v>
      </c>
      <c r="P107" s="221">
        <v>0</v>
      </c>
      <c r="Q107" s="221">
        <f>ROUND(E107*P107,5)</f>
        <v>0</v>
      </c>
      <c r="R107" s="221"/>
      <c r="S107" s="221"/>
      <c r="T107" s="222">
        <v>0</v>
      </c>
      <c r="U107" s="221">
        <f>ROUND(E107*T107,2)</f>
        <v>0</v>
      </c>
      <c r="V107" s="211"/>
      <c r="W107" s="211"/>
      <c r="X107" s="211"/>
      <c r="Y107" s="211"/>
      <c r="Z107" s="211"/>
      <c r="AA107" s="211"/>
      <c r="AB107" s="211"/>
      <c r="AC107" s="211"/>
      <c r="AD107" s="211"/>
      <c r="AE107" s="211" t="s">
        <v>118</v>
      </c>
      <c r="AF107" s="211"/>
      <c r="AG107" s="211"/>
      <c r="AH107" s="211"/>
      <c r="AI107" s="211"/>
      <c r="AJ107" s="211"/>
      <c r="AK107" s="211"/>
      <c r="AL107" s="211"/>
      <c r="AM107" s="211"/>
      <c r="AN107" s="211"/>
      <c r="AO107" s="211"/>
      <c r="AP107" s="211"/>
      <c r="AQ107" s="211"/>
      <c r="AR107" s="211"/>
      <c r="AS107" s="211"/>
      <c r="AT107" s="211"/>
      <c r="AU107" s="211"/>
      <c r="AV107" s="211"/>
      <c r="AW107" s="211"/>
      <c r="AX107" s="211"/>
      <c r="AY107" s="211"/>
      <c r="AZ107" s="211"/>
      <c r="BA107" s="211"/>
      <c r="BB107" s="211"/>
      <c r="BC107" s="211"/>
      <c r="BD107" s="211"/>
      <c r="BE107" s="211"/>
      <c r="BF107" s="211"/>
      <c r="BG107" s="211"/>
      <c r="BH107" s="211"/>
    </row>
    <row r="108" spans="1:60" outlineLevel="1" x14ac:dyDescent="0.25">
      <c r="A108" s="212">
        <v>87</v>
      </c>
      <c r="B108" s="219" t="s">
        <v>295</v>
      </c>
      <c r="C108" s="262" t="s">
        <v>296</v>
      </c>
      <c r="D108" s="221" t="s">
        <v>174</v>
      </c>
      <c r="E108" s="226">
        <v>1</v>
      </c>
      <c r="F108" s="229">
        <f>H108+J108</f>
        <v>0</v>
      </c>
      <c r="G108" s="230">
        <f>ROUND(E108*F108,2)</f>
        <v>0</v>
      </c>
      <c r="H108" s="230"/>
      <c r="I108" s="230">
        <f>ROUND(E108*H108,2)</f>
        <v>0</v>
      </c>
      <c r="J108" s="230"/>
      <c r="K108" s="230">
        <f>ROUND(E108*J108,2)</f>
        <v>0</v>
      </c>
      <c r="L108" s="230">
        <v>0</v>
      </c>
      <c r="M108" s="230">
        <f>G108*(1+L108/100)</f>
        <v>0</v>
      </c>
      <c r="N108" s="221">
        <v>1.8000000000000001E-4</v>
      </c>
      <c r="O108" s="221">
        <f>ROUND(E108*N108,5)</f>
        <v>1.8000000000000001E-4</v>
      </c>
      <c r="P108" s="221">
        <v>0</v>
      </c>
      <c r="Q108" s="221">
        <f>ROUND(E108*P108,5)</f>
        <v>0</v>
      </c>
      <c r="R108" s="221"/>
      <c r="S108" s="221"/>
      <c r="T108" s="222">
        <v>0.16500000000000001</v>
      </c>
      <c r="U108" s="221">
        <f>ROUND(E108*T108,2)</f>
        <v>0.17</v>
      </c>
      <c r="V108" s="211"/>
      <c r="W108" s="211"/>
      <c r="X108" s="211"/>
      <c r="Y108" s="211"/>
      <c r="Z108" s="211"/>
      <c r="AA108" s="211"/>
      <c r="AB108" s="211"/>
      <c r="AC108" s="211"/>
      <c r="AD108" s="211"/>
      <c r="AE108" s="211" t="s">
        <v>118</v>
      </c>
      <c r="AF108" s="211"/>
      <c r="AG108" s="211"/>
      <c r="AH108" s="211"/>
      <c r="AI108" s="211"/>
      <c r="AJ108" s="211"/>
      <c r="AK108" s="211"/>
      <c r="AL108" s="211"/>
      <c r="AM108" s="211"/>
      <c r="AN108" s="211"/>
      <c r="AO108" s="211"/>
      <c r="AP108" s="211"/>
      <c r="AQ108" s="211"/>
      <c r="AR108" s="211"/>
      <c r="AS108" s="211"/>
      <c r="AT108" s="211"/>
      <c r="AU108" s="211"/>
      <c r="AV108" s="211"/>
      <c r="AW108" s="211"/>
      <c r="AX108" s="211"/>
      <c r="AY108" s="211"/>
      <c r="AZ108" s="211"/>
      <c r="BA108" s="211"/>
      <c r="BB108" s="211"/>
      <c r="BC108" s="211"/>
      <c r="BD108" s="211"/>
      <c r="BE108" s="211"/>
      <c r="BF108" s="211"/>
      <c r="BG108" s="211"/>
      <c r="BH108" s="211"/>
    </row>
    <row r="109" spans="1:60" outlineLevel="1" x14ac:dyDescent="0.25">
      <c r="A109" s="212">
        <v>88</v>
      </c>
      <c r="B109" s="219" t="s">
        <v>297</v>
      </c>
      <c r="C109" s="262" t="s">
        <v>298</v>
      </c>
      <c r="D109" s="221" t="s">
        <v>153</v>
      </c>
      <c r="E109" s="226">
        <v>2</v>
      </c>
      <c r="F109" s="229">
        <f>H109+J109</f>
        <v>0</v>
      </c>
      <c r="G109" s="230">
        <f>ROUND(E109*F109,2)</f>
        <v>0</v>
      </c>
      <c r="H109" s="230"/>
      <c r="I109" s="230">
        <f>ROUND(E109*H109,2)</f>
        <v>0</v>
      </c>
      <c r="J109" s="230"/>
      <c r="K109" s="230">
        <f>ROUND(E109*J109,2)</f>
        <v>0</v>
      </c>
      <c r="L109" s="230">
        <v>0</v>
      </c>
      <c r="M109" s="230">
        <f>G109*(1+L109/100)</f>
        <v>0</v>
      </c>
      <c r="N109" s="221">
        <v>1.0399999999999999E-3</v>
      </c>
      <c r="O109" s="221">
        <f>ROUND(E109*N109,5)</f>
        <v>2.0799999999999998E-3</v>
      </c>
      <c r="P109" s="221">
        <v>0</v>
      </c>
      <c r="Q109" s="221">
        <f>ROUND(E109*P109,5)</f>
        <v>0</v>
      </c>
      <c r="R109" s="221"/>
      <c r="S109" s="221"/>
      <c r="T109" s="222">
        <v>0.35099999999999998</v>
      </c>
      <c r="U109" s="221">
        <f>ROUND(E109*T109,2)</f>
        <v>0.7</v>
      </c>
      <c r="V109" s="211"/>
      <c r="W109" s="211"/>
      <c r="X109" s="211"/>
      <c r="Y109" s="211"/>
      <c r="Z109" s="211"/>
      <c r="AA109" s="211"/>
      <c r="AB109" s="211"/>
      <c r="AC109" s="211"/>
      <c r="AD109" s="211"/>
      <c r="AE109" s="211" t="s">
        <v>118</v>
      </c>
      <c r="AF109" s="211"/>
      <c r="AG109" s="211"/>
      <c r="AH109" s="211"/>
      <c r="AI109" s="211"/>
      <c r="AJ109" s="211"/>
      <c r="AK109" s="211"/>
      <c r="AL109" s="211"/>
      <c r="AM109" s="211"/>
      <c r="AN109" s="211"/>
      <c r="AO109" s="211"/>
      <c r="AP109" s="211"/>
      <c r="AQ109" s="211"/>
      <c r="AR109" s="211"/>
      <c r="AS109" s="211"/>
      <c r="AT109" s="211"/>
      <c r="AU109" s="211"/>
      <c r="AV109" s="211"/>
      <c r="AW109" s="211"/>
      <c r="AX109" s="211"/>
      <c r="AY109" s="211"/>
      <c r="AZ109" s="211"/>
      <c r="BA109" s="211"/>
      <c r="BB109" s="211"/>
      <c r="BC109" s="211"/>
      <c r="BD109" s="211"/>
      <c r="BE109" s="211"/>
      <c r="BF109" s="211"/>
      <c r="BG109" s="211"/>
      <c r="BH109" s="211"/>
    </row>
    <row r="110" spans="1:60" outlineLevel="1" x14ac:dyDescent="0.25">
      <c r="A110" s="212">
        <v>89</v>
      </c>
      <c r="B110" s="219" t="s">
        <v>299</v>
      </c>
      <c r="C110" s="262" t="s">
        <v>300</v>
      </c>
      <c r="D110" s="221" t="s">
        <v>174</v>
      </c>
      <c r="E110" s="226">
        <v>4</v>
      </c>
      <c r="F110" s="229">
        <f>H110+J110</f>
        <v>0</v>
      </c>
      <c r="G110" s="230">
        <f>ROUND(E110*F110,2)</f>
        <v>0</v>
      </c>
      <c r="H110" s="230"/>
      <c r="I110" s="230">
        <f>ROUND(E110*H110,2)</f>
        <v>0</v>
      </c>
      <c r="J110" s="230"/>
      <c r="K110" s="230">
        <f>ROUND(E110*J110,2)</f>
        <v>0</v>
      </c>
      <c r="L110" s="230">
        <v>0</v>
      </c>
      <c r="M110" s="230">
        <f>G110*(1+L110/100)</f>
        <v>0</v>
      </c>
      <c r="N110" s="221">
        <v>1.6299999999999999E-3</v>
      </c>
      <c r="O110" s="221">
        <f>ROUND(E110*N110,5)</f>
        <v>6.5199999999999998E-3</v>
      </c>
      <c r="P110" s="221">
        <v>0</v>
      </c>
      <c r="Q110" s="221">
        <f>ROUND(E110*P110,5)</f>
        <v>0</v>
      </c>
      <c r="R110" s="221"/>
      <c r="S110" s="221"/>
      <c r="T110" s="222">
        <v>0.42399999999999999</v>
      </c>
      <c r="U110" s="221">
        <f>ROUND(E110*T110,2)</f>
        <v>1.7</v>
      </c>
      <c r="V110" s="211"/>
      <c r="W110" s="211"/>
      <c r="X110" s="211"/>
      <c r="Y110" s="211"/>
      <c r="Z110" s="211"/>
      <c r="AA110" s="211"/>
      <c r="AB110" s="211"/>
      <c r="AC110" s="211"/>
      <c r="AD110" s="211"/>
      <c r="AE110" s="211" t="s">
        <v>118</v>
      </c>
      <c r="AF110" s="211"/>
      <c r="AG110" s="211"/>
      <c r="AH110" s="211"/>
      <c r="AI110" s="211"/>
      <c r="AJ110" s="211"/>
      <c r="AK110" s="211"/>
      <c r="AL110" s="211"/>
      <c r="AM110" s="211"/>
      <c r="AN110" s="211"/>
      <c r="AO110" s="211"/>
      <c r="AP110" s="211"/>
      <c r="AQ110" s="211"/>
      <c r="AR110" s="211"/>
      <c r="AS110" s="211"/>
      <c r="AT110" s="211"/>
      <c r="AU110" s="211"/>
      <c r="AV110" s="211"/>
      <c r="AW110" s="211"/>
      <c r="AX110" s="211"/>
      <c r="AY110" s="211"/>
      <c r="AZ110" s="211"/>
      <c r="BA110" s="211"/>
      <c r="BB110" s="211"/>
      <c r="BC110" s="211"/>
      <c r="BD110" s="211"/>
      <c r="BE110" s="211"/>
      <c r="BF110" s="211"/>
      <c r="BG110" s="211"/>
      <c r="BH110" s="211"/>
    </row>
    <row r="111" spans="1:60" outlineLevel="1" x14ac:dyDescent="0.25">
      <c r="A111" s="212">
        <v>90</v>
      </c>
      <c r="B111" s="219" t="s">
        <v>301</v>
      </c>
      <c r="C111" s="262" t="s">
        <v>302</v>
      </c>
      <c r="D111" s="221" t="s">
        <v>174</v>
      </c>
      <c r="E111" s="226">
        <v>1</v>
      </c>
      <c r="F111" s="229">
        <f>H111+J111</f>
        <v>0</v>
      </c>
      <c r="G111" s="230">
        <f>ROUND(E111*F111,2)</f>
        <v>0</v>
      </c>
      <c r="H111" s="230"/>
      <c r="I111" s="230">
        <f>ROUND(E111*H111,2)</f>
        <v>0</v>
      </c>
      <c r="J111" s="230"/>
      <c r="K111" s="230">
        <f>ROUND(E111*J111,2)</f>
        <v>0</v>
      </c>
      <c r="L111" s="230">
        <v>0</v>
      </c>
      <c r="M111" s="230">
        <f>G111*(1+L111/100)</f>
        <v>0</v>
      </c>
      <c r="N111" s="221">
        <v>2.3000000000000001E-4</v>
      </c>
      <c r="O111" s="221">
        <f>ROUND(E111*N111,5)</f>
        <v>2.3000000000000001E-4</v>
      </c>
      <c r="P111" s="221">
        <v>0</v>
      </c>
      <c r="Q111" s="221">
        <f>ROUND(E111*P111,5)</f>
        <v>0</v>
      </c>
      <c r="R111" s="221"/>
      <c r="S111" s="221"/>
      <c r="T111" s="222">
        <v>0.20699999999999999</v>
      </c>
      <c r="U111" s="221">
        <f>ROUND(E111*T111,2)</f>
        <v>0.21</v>
      </c>
      <c r="V111" s="211"/>
      <c r="W111" s="211"/>
      <c r="X111" s="211"/>
      <c r="Y111" s="211"/>
      <c r="Z111" s="211"/>
      <c r="AA111" s="211"/>
      <c r="AB111" s="211"/>
      <c r="AC111" s="211"/>
      <c r="AD111" s="211"/>
      <c r="AE111" s="211" t="s">
        <v>118</v>
      </c>
      <c r="AF111" s="211"/>
      <c r="AG111" s="211"/>
      <c r="AH111" s="211"/>
      <c r="AI111" s="211"/>
      <c r="AJ111" s="211"/>
      <c r="AK111" s="211"/>
      <c r="AL111" s="211"/>
      <c r="AM111" s="211"/>
      <c r="AN111" s="211"/>
      <c r="AO111" s="211"/>
      <c r="AP111" s="211"/>
      <c r="AQ111" s="211"/>
      <c r="AR111" s="211"/>
      <c r="AS111" s="211"/>
      <c r="AT111" s="211"/>
      <c r="AU111" s="211"/>
      <c r="AV111" s="211"/>
      <c r="AW111" s="211"/>
      <c r="AX111" s="211"/>
      <c r="AY111" s="211"/>
      <c r="AZ111" s="211"/>
      <c r="BA111" s="211"/>
      <c r="BB111" s="211"/>
      <c r="BC111" s="211"/>
      <c r="BD111" s="211"/>
      <c r="BE111" s="211"/>
      <c r="BF111" s="211"/>
      <c r="BG111" s="211"/>
      <c r="BH111" s="211"/>
    </row>
    <row r="112" spans="1:60" outlineLevel="1" x14ac:dyDescent="0.25">
      <c r="A112" s="212">
        <v>91</v>
      </c>
      <c r="B112" s="219" t="s">
        <v>303</v>
      </c>
      <c r="C112" s="262" t="s">
        <v>304</v>
      </c>
      <c r="D112" s="221" t="s">
        <v>174</v>
      </c>
      <c r="E112" s="226">
        <v>2</v>
      </c>
      <c r="F112" s="229">
        <f>H112+J112</f>
        <v>0</v>
      </c>
      <c r="G112" s="230">
        <f>ROUND(E112*F112,2)</f>
        <v>0</v>
      </c>
      <c r="H112" s="230"/>
      <c r="I112" s="230">
        <f>ROUND(E112*H112,2)</f>
        <v>0</v>
      </c>
      <c r="J112" s="230"/>
      <c r="K112" s="230">
        <f>ROUND(E112*J112,2)</f>
        <v>0</v>
      </c>
      <c r="L112" s="230">
        <v>0</v>
      </c>
      <c r="M112" s="230">
        <f>G112*(1+L112/100)</f>
        <v>0</v>
      </c>
      <c r="N112" s="221">
        <v>1.06E-3</v>
      </c>
      <c r="O112" s="221">
        <f>ROUND(E112*N112,5)</f>
        <v>2.1199999999999999E-3</v>
      </c>
      <c r="P112" s="221">
        <v>0</v>
      </c>
      <c r="Q112" s="221">
        <f>ROUND(E112*P112,5)</f>
        <v>0</v>
      </c>
      <c r="R112" s="221"/>
      <c r="S112" s="221"/>
      <c r="T112" s="222">
        <v>0.42399999999999999</v>
      </c>
      <c r="U112" s="221">
        <f>ROUND(E112*T112,2)</f>
        <v>0.85</v>
      </c>
      <c r="V112" s="211"/>
      <c r="W112" s="211"/>
      <c r="X112" s="211"/>
      <c r="Y112" s="211"/>
      <c r="Z112" s="211"/>
      <c r="AA112" s="211"/>
      <c r="AB112" s="211"/>
      <c r="AC112" s="211"/>
      <c r="AD112" s="211"/>
      <c r="AE112" s="211" t="s">
        <v>118</v>
      </c>
      <c r="AF112" s="211"/>
      <c r="AG112" s="211"/>
      <c r="AH112" s="211"/>
      <c r="AI112" s="211"/>
      <c r="AJ112" s="211"/>
      <c r="AK112" s="211"/>
      <c r="AL112" s="211"/>
      <c r="AM112" s="211"/>
      <c r="AN112" s="211"/>
      <c r="AO112" s="211"/>
      <c r="AP112" s="211"/>
      <c r="AQ112" s="211"/>
      <c r="AR112" s="211"/>
      <c r="AS112" s="211"/>
      <c r="AT112" s="211"/>
      <c r="AU112" s="211"/>
      <c r="AV112" s="211"/>
      <c r="AW112" s="211"/>
      <c r="AX112" s="211"/>
      <c r="AY112" s="211"/>
      <c r="AZ112" s="211"/>
      <c r="BA112" s="211"/>
      <c r="BB112" s="211"/>
      <c r="BC112" s="211"/>
      <c r="BD112" s="211"/>
      <c r="BE112" s="211"/>
      <c r="BF112" s="211"/>
      <c r="BG112" s="211"/>
      <c r="BH112" s="211"/>
    </row>
    <row r="113" spans="1:60" outlineLevel="1" x14ac:dyDescent="0.25">
      <c r="A113" s="212">
        <v>92</v>
      </c>
      <c r="B113" s="219" t="s">
        <v>305</v>
      </c>
      <c r="C113" s="262" t="s">
        <v>306</v>
      </c>
      <c r="D113" s="221" t="s">
        <v>174</v>
      </c>
      <c r="E113" s="226">
        <v>8</v>
      </c>
      <c r="F113" s="229">
        <f>H113+J113</f>
        <v>0</v>
      </c>
      <c r="G113" s="230">
        <f>ROUND(E113*F113,2)</f>
        <v>0</v>
      </c>
      <c r="H113" s="230"/>
      <c r="I113" s="230">
        <f>ROUND(E113*H113,2)</f>
        <v>0</v>
      </c>
      <c r="J113" s="230"/>
      <c r="K113" s="230">
        <f>ROUND(E113*J113,2)</f>
        <v>0</v>
      </c>
      <c r="L113" s="230">
        <v>0</v>
      </c>
      <c r="M113" s="230">
        <f>G113*(1+L113/100)</f>
        <v>0</v>
      </c>
      <c r="N113" s="221">
        <v>0</v>
      </c>
      <c r="O113" s="221">
        <f>ROUND(E113*N113,5)</f>
        <v>0</v>
      </c>
      <c r="P113" s="221">
        <v>0</v>
      </c>
      <c r="Q113" s="221">
        <f>ROUND(E113*P113,5)</f>
        <v>0</v>
      </c>
      <c r="R113" s="221"/>
      <c r="S113" s="221"/>
      <c r="T113" s="222">
        <v>8.3000000000000004E-2</v>
      </c>
      <c r="U113" s="221">
        <f>ROUND(E113*T113,2)</f>
        <v>0.66</v>
      </c>
      <c r="V113" s="211"/>
      <c r="W113" s="211"/>
      <c r="X113" s="211"/>
      <c r="Y113" s="211"/>
      <c r="Z113" s="211"/>
      <c r="AA113" s="211"/>
      <c r="AB113" s="211"/>
      <c r="AC113" s="211"/>
      <c r="AD113" s="211"/>
      <c r="AE113" s="211" t="s">
        <v>118</v>
      </c>
      <c r="AF113" s="211"/>
      <c r="AG113" s="211"/>
      <c r="AH113" s="211"/>
      <c r="AI113" s="211"/>
      <c r="AJ113" s="211"/>
      <c r="AK113" s="211"/>
      <c r="AL113" s="211"/>
      <c r="AM113" s="211"/>
      <c r="AN113" s="211"/>
      <c r="AO113" s="211"/>
      <c r="AP113" s="211"/>
      <c r="AQ113" s="211"/>
      <c r="AR113" s="211"/>
      <c r="AS113" s="211"/>
      <c r="AT113" s="211"/>
      <c r="AU113" s="211"/>
      <c r="AV113" s="211"/>
      <c r="AW113" s="211"/>
      <c r="AX113" s="211"/>
      <c r="AY113" s="211"/>
      <c r="AZ113" s="211"/>
      <c r="BA113" s="211"/>
      <c r="BB113" s="211"/>
      <c r="BC113" s="211"/>
      <c r="BD113" s="211"/>
      <c r="BE113" s="211"/>
      <c r="BF113" s="211"/>
      <c r="BG113" s="211"/>
      <c r="BH113" s="211"/>
    </row>
    <row r="114" spans="1:60" outlineLevel="1" x14ac:dyDescent="0.25">
      <c r="A114" s="212">
        <v>93</v>
      </c>
      <c r="B114" s="219" t="s">
        <v>307</v>
      </c>
      <c r="C114" s="262" t="s">
        <v>308</v>
      </c>
      <c r="D114" s="221" t="s">
        <v>153</v>
      </c>
      <c r="E114" s="226">
        <v>2</v>
      </c>
      <c r="F114" s="229">
        <f>H114+J114</f>
        <v>0</v>
      </c>
      <c r="G114" s="230">
        <f>ROUND(E114*F114,2)</f>
        <v>0</v>
      </c>
      <c r="H114" s="230"/>
      <c r="I114" s="230">
        <f>ROUND(E114*H114,2)</f>
        <v>0</v>
      </c>
      <c r="J114" s="230"/>
      <c r="K114" s="230">
        <f>ROUND(E114*J114,2)</f>
        <v>0</v>
      </c>
      <c r="L114" s="230">
        <v>0</v>
      </c>
      <c r="M114" s="230">
        <f>G114*(1+L114/100)</f>
        <v>0</v>
      </c>
      <c r="N114" s="221">
        <v>2.1299999999999999E-3</v>
      </c>
      <c r="O114" s="221">
        <f>ROUND(E114*N114,5)</f>
        <v>4.2599999999999999E-3</v>
      </c>
      <c r="P114" s="221">
        <v>0</v>
      </c>
      <c r="Q114" s="221">
        <f>ROUND(E114*P114,5)</f>
        <v>0</v>
      </c>
      <c r="R114" s="221"/>
      <c r="S114" s="221"/>
      <c r="T114" s="222">
        <v>0.53800000000000003</v>
      </c>
      <c r="U114" s="221">
        <f>ROUND(E114*T114,2)</f>
        <v>1.08</v>
      </c>
      <c r="V114" s="211"/>
      <c r="W114" s="211"/>
      <c r="X114" s="211"/>
      <c r="Y114" s="211"/>
      <c r="Z114" s="211"/>
      <c r="AA114" s="211"/>
      <c r="AB114" s="211"/>
      <c r="AC114" s="211"/>
      <c r="AD114" s="211"/>
      <c r="AE114" s="211" t="s">
        <v>118</v>
      </c>
      <c r="AF114" s="211"/>
      <c r="AG114" s="211"/>
      <c r="AH114" s="211"/>
      <c r="AI114" s="211"/>
      <c r="AJ114" s="211"/>
      <c r="AK114" s="211"/>
      <c r="AL114" s="211"/>
      <c r="AM114" s="211"/>
      <c r="AN114" s="211"/>
      <c r="AO114" s="211"/>
      <c r="AP114" s="211"/>
      <c r="AQ114" s="211"/>
      <c r="AR114" s="211"/>
      <c r="AS114" s="211"/>
      <c r="AT114" s="211"/>
      <c r="AU114" s="211"/>
      <c r="AV114" s="211"/>
      <c r="AW114" s="211"/>
      <c r="AX114" s="211"/>
      <c r="AY114" s="211"/>
      <c r="AZ114" s="211"/>
      <c r="BA114" s="211"/>
      <c r="BB114" s="211"/>
      <c r="BC114" s="211"/>
      <c r="BD114" s="211"/>
      <c r="BE114" s="211"/>
      <c r="BF114" s="211"/>
      <c r="BG114" s="211"/>
      <c r="BH114" s="211"/>
    </row>
    <row r="115" spans="1:60" outlineLevel="1" x14ac:dyDescent="0.25">
      <c r="A115" s="212">
        <v>94</v>
      </c>
      <c r="B115" s="219" t="s">
        <v>309</v>
      </c>
      <c r="C115" s="262" t="s">
        <v>310</v>
      </c>
      <c r="D115" s="221" t="s">
        <v>174</v>
      </c>
      <c r="E115" s="226">
        <v>4</v>
      </c>
      <c r="F115" s="229">
        <f>H115+J115</f>
        <v>0</v>
      </c>
      <c r="G115" s="230">
        <f>ROUND(E115*F115,2)</f>
        <v>0</v>
      </c>
      <c r="H115" s="230"/>
      <c r="I115" s="230">
        <f>ROUND(E115*H115,2)</f>
        <v>0</v>
      </c>
      <c r="J115" s="230"/>
      <c r="K115" s="230">
        <f>ROUND(E115*J115,2)</f>
        <v>0</v>
      </c>
      <c r="L115" s="230">
        <v>0</v>
      </c>
      <c r="M115" s="230">
        <f>G115*(1+L115/100)</f>
        <v>0</v>
      </c>
      <c r="N115" s="221">
        <v>3.3E-4</v>
      </c>
      <c r="O115" s="221">
        <f>ROUND(E115*N115,5)</f>
        <v>1.32E-3</v>
      </c>
      <c r="P115" s="221">
        <v>0</v>
      </c>
      <c r="Q115" s="221">
        <f>ROUND(E115*P115,5)</f>
        <v>0</v>
      </c>
      <c r="R115" s="221"/>
      <c r="S115" s="221"/>
      <c r="T115" s="222">
        <v>0</v>
      </c>
      <c r="U115" s="221">
        <f>ROUND(E115*T115,2)</f>
        <v>0</v>
      </c>
      <c r="V115" s="211"/>
      <c r="W115" s="211"/>
      <c r="X115" s="211"/>
      <c r="Y115" s="211"/>
      <c r="Z115" s="211"/>
      <c r="AA115" s="211"/>
      <c r="AB115" s="211"/>
      <c r="AC115" s="211"/>
      <c r="AD115" s="211"/>
      <c r="AE115" s="211" t="s">
        <v>132</v>
      </c>
      <c r="AF115" s="211"/>
      <c r="AG115" s="211"/>
      <c r="AH115" s="211"/>
      <c r="AI115" s="211"/>
      <c r="AJ115" s="211"/>
      <c r="AK115" s="211"/>
      <c r="AL115" s="211"/>
      <c r="AM115" s="211"/>
      <c r="AN115" s="211"/>
      <c r="AO115" s="211"/>
      <c r="AP115" s="211"/>
      <c r="AQ115" s="211"/>
      <c r="AR115" s="211"/>
      <c r="AS115" s="211"/>
      <c r="AT115" s="211"/>
      <c r="AU115" s="211"/>
      <c r="AV115" s="211"/>
      <c r="AW115" s="211"/>
      <c r="AX115" s="211"/>
      <c r="AY115" s="211"/>
      <c r="AZ115" s="211"/>
      <c r="BA115" s="211"/>
      <c r="BB115" s="211"/>
      <c r="BC115" s="211"/>
      <c r="BD115" s="211"/>
      <c r="BE115" s="211"/>
      <c r="BF115" s="211"/>
      <c r="BG115" s="211"/>
      <c r="BH115" s="211"/>
    </row>
    <row r="116" spans="1:60" outlineLevel="1" x14ac:dyDescent="0.25">
      <c r="A116" s="212">
        <v>95</v>
      </c>
      <c r="B116" s="219" t="s">
        <v>311</v>
      </c>
      <c r="C116" s="262" t="s">
        <v>312</v>
      </c>
      <c r="D116" s="221" t="s">
        <v>153</v>
      </c>
      <c r="E116" s="226">
        <v>2</v>
      </c>
      <c r="F116" s="229">
        <f>H116+J116</f>
        <v>0</v>
      </c>
      <c r="G116" s="230">
        <f>ROUND(E116*F116,2)</f>
        <v>0</v>
      </c>
      <c r="H116" s="230"/>
      <c r="I116" s="230">
        <f>ROUND(E116*H116,2)</f>
        <v>0</v>
      </c>
      <c r="J116" s="230"/>
      <c r="K116" s="230">
        <f>ROUND(E116*J116,2)</f>
        <v>0</v>
      </c>
      <c r="L116" s="230">
        <v>0</v>
      </c>
      <c r="M116" s="230">
        <f>G116*(1+L116/100)</f>
        <v>0</v>
      </c>
      <c r="N116" s="221">
        <v>3.2000000000000003E-4</v>
      </c>
      <c r="O116" s="221">
        <f>ROUND(E116*N116,5)</f>
        <v>6.4000000000000005E-4</v>
      </c>
      <c r="P116" s="221">
        <v>0</v>
      </c>
      <c r="Q116" s="221">
        <f>ROUND(E116*P116,5)</f>
        <v>0</v>
      </c>
      <c r="R116" s="221"/>
      <c r="S116" s="221"/>
      <c r="T116" s="222">
        <v>0</v>
      </c>
      <c r="U116" s="221">
        <f>ROUND(E116*T116,2)</f>
        <v>0</v>
      </c>
      <c r="V116" s="211"/>
      <c r="W116" s="211"/>
      <c r="X116" s="211"/>
      <c r="Y116" s="211"/>
      <c r="Z116" s="211"/>
      <c r="AA116" s="211"/>
      <c r="AB116" s="211"/>
      <c r="AC116" s="211"/>
      <c r="AD116" s="211"/>
      <c r="AE116" s="211" t="s">
        <v>132</v>
      </c>
      <c r="AF116" s="211"/>
      <c r="AG116" s="211"/>
      <c r="AH116" s="211"/>
      <c r="AI116" s="211"/>
      <c r="AJ116" s="211"/>
      <c r="AK116" s="211"/>
      <c r="AL116" s="211"/>
      <c r="AM116" s="211"/>
      <c r="AN116" s="211"/>
      <c r="AO116" s="211"/>
      <c r="AP116" s="211"/>
      <c r="AQ116" s="211"/>
      <c r="AR116" s="211"/>
      <c r="AS116" s="211"/>
      <c r="AT116" s="211"/>
      <c r="AU116" s="211"/>
      <c r="AV116" s="211"/>
      <c r="AW116" s="211"/>
      <c r="AX116" s="211"/>
      <c r="AY116" s="211"/>
      <c r="AZ116" s="211"/>
      <c r="BA116" s="211"/>
      <c r="BB116" s="211"/>
      <c r="BC116" s="211"/>
      <c r="BD116" s="211"/>
      <c r="BE116" s="211"/>
      <c r="BF116" s="211"/>
      <c r="BG116" s="211"/>
      <c r="BH116" s="211"/>
    </row>
    <row r="117" spans="1:60" outlineLevel="1" x14ac:dyDescent="0.25">
      <c r="A117" s="212">
        <v>96</v>
      </c>
      <c r="B117" s="219" t="s">
        <v>313</v>
      </c>
      <c r="C117" s="262" t="s">
        <v>314</v>
      </c>
      <c r="D117" s="221" t="s">
        <v>153</v>
      </c>
      <c r="E117" s="226">
        <v>5</v>
      </c>
      <c r="F117" s="229">
        <f>H117+J117</f>
        <v>0</v>
      </c>
      <c r="G117" s="230">
        <f>ROUND(E117*F117,2)</f>
        <v>0</v>
      </c>
      <c r="H117" s="230"/>
      <c r="I117" s="230">
        <f>ROUND(E117*H117,2)</f>
        <v>0</v>
      </c>
      <c r="J117" s="230"/>
      <c r="K117" s="230">
        <f>ROUND(E117*J117,2)</f>
        <v>0</v>
      </c>
      <c r="L117" s="230">
        <v>0</v>
      </c>
      <c r="M117" s="230">
        <f>G117*(1+L117/100)</f>
        <v>0</v>
      </c>
      <c r="N117" s="221">
        <v>4.8999999999999998E-4</v>
      </c>
      <c r="O117" s="221">
        <f>ROUND(E117*N117,5)</f>
        <v>2.4499999999999999E-3</v>
      </c>
      <c r="P117" s="221">
        <v>0</v>
      </c>
      <c r="Q117" s="221">
        <f>ROUND(E117*P117,5)</f>
        <v>0</v>
      </c>
      <c r="R117" s="221"/>
      <c r="S117" s="221"/>
      <c r="T117" s="222">
        <v>0</v>
      </c>
      <c r="U117" s="221">
        <f>ROUND(E117*T117,2)</f>
        <v>0</v>
      </c>
      <c r="V117" s="211"/>
      <c r="W117" s="211"/>
      <c r="X117" s="211"/>
      <c r="Y117" s="211"/>
      <c r="Z117" s="211"/>
      <c r="AA117" s="211"/>
      <c r="AB117" s="211"/>
      <c r="AC117" s="211"/>
      <c r="AD117" s="211"/>
      <c r="AE117" s="211" t="s">
        <v>132</v>
      </c>
      <c r="AF117" s="211"/>
      <c r="AG117" s="211"/>
      <c r="AH117" s="211"/>
      <c r="AI117" s="211"/>
      <c r="AJ117" s="211"/>
      <c r="AK117" s="211"/>
      <c r="AL117" s="211"/>
      <c r="AM117" s="211"/>
      <c r="AN117" s="211"/>
      <c r="AO117" s="211"/>
      <c r="AP117" s="211"/>
      <c r="AQ117" s="211"/>
      <c r="AR117" s="211"/>
      <c r="AS117" s="211"/>
      <c r="AT117" s="211"/>
      <c r="AU117" s="211"/>
      <c r="AV117" s="211"/>
      <c r="AW117" s="211"/>
      <c r="AX117" s="211"/>
      <c r="AY117" s="211"/>
      <c r="AZ117" s="211"/>
      <c r="BA117" s="211"/>
      <c r="BB117" s="211"/>
      <c r="BC117" s="211"/>
      <c r="BD117" s="211"/>
      <c r="BE117" s="211"/>
      <c r="BF117" s="211"/>
      <c r="BG117" s="211"/>
      <c r="BH117" s="211"/>
    </row>
    <row r="118" spans="1:60" outlineLevel="1" x14ac:dyDescent="0.25">
      <c r="A118" s="212">
        <v>97</v>
      </c>
      <c r="B118" s="219" t="s">
        <v>315</v>
      </c>
      <c r="C118" s="262" t="s">
        <v>316</v>
      </c>
      <c r="D118" s="221" t="s">
        <v>153</v>
      </c>
      <c r="E118" s="226">
        <v>2</v>
      </c>
      <c r="F118" s="229">
        <f>H118+J118</f>
        <v>0</v>
      </c>
      <c r="G118" s="230">
        <f>ROUND(E118*F118,2)</f>
        <v>0</v>
      </c>
      <c r="H118" s="230"/>
      <c r="I118" s="230">
        <f>ROUND(E118*H118,2)</f>
        <v>0</v>
      </c>
      <c r="J118" s="230"/>
      <c r="K118" s="230">
        <f>ROUND(E118*J118,2)</f>
        <v>0</v>
      </c>
      <c r="L118" s="230">
        <v>0</v>
      </c>
      <c r="M118" s="230">
        <f>G118*(1+L118/100)</f>
        <v>0</v>
      </c>
      <c r="N118" s="221">
        <v>4.8000000000000001E-4</v>
      </c>
      <c r="O118" s="221">
        <f>ROUND(E118*N118,5)</f>
        <v>9.6000000000000002E-4</v>
      </c>
      <c r="P118" s="221">
        <v>0</v>
      </c>
      <c r="Q118" s="221">
        <f>ROUND(E118*P118,5)</f>
        <v>0</v>
      </c>
      <c r="R118" s="221"/>
      <c r="S118" s="221"/>
      <c r="T118" s="222">
        <v>0</v>
      </c>
      <c r="U118" s="221">
        <f>ROUND(E118*T118,2)</f>
        <v>0</v>
      </c>
      <c r="V118" s="211"/>
      <c r="W118" s="211"/>
      <c r="X118" s="211"/>
      <c r="Y118" s="211"/>
      <c r="Z118" s="211"/>
      <c r="AA118" s="211"/>
      <c r="AB118" s="211"/>
      <c r="AC118" s="211"/>
      <c r="AD118" s="211"/>
      <c r="AE118" s="211" t="s">
        <v>132</v>
      </c>
      <c r="AF118" s="211"/>
      <c r="AG118" s="211"/>
      <c r="AH118" s="211"/>
      <c r="AI118" s="211"/>
      <c r="AJ118" s="211"/>
      <c r="AK118" s="211"/>
      <c r="AL118" s="211"/>
      <c r="AM118" s="211"/>
      <c r="AN118" s="211"/>
      <c r="AO118" s="211"/>
      <c r="AP118" s="211"/>
      <c r="AQ118" s="211"/>
      <c r="AR118" s="211"/>
      <c r="AS118" s="211"/>
      <c r="AT118" s="211"/>
      <c r="AU118" s="211"/>
      <c r="AV118" s="211"/>
      <c r="AW118" s="211"/>
      <c r="AX118" s="211"/>
      <c r="AY118" s="211"/>
      <c r="AZ118" s="211"/>
      <c r="BA118" s="211"/>
      <c r="BB118" s="211"/>
      <c r="BC118" s="211"/>
      <c r="BD118" s="211"/>
      <c r="BE118" s="211"/>
      <c r="BF118" s="211"/>
      <c r="BG118" s="211"/>
      <c r="BH118" s="211"/>
    </row>
    <row r="119" spans="1:60" outlineLevel="1" x14ac:dyDescent="0.25">
      <c r="A119" s="212">
        <v>98</v>
      </c>
      <c r="B119" s="219" t="s">
        <v>317</v>
      </c>
      <c r="C119" s="262" t="s">
        <v>318</v>
      </c>
      <c r="D119" s="221" t="s">
        <v>153</v>
      </c>
      <c r="E119" s="226">
        <v>2</v>
      </c>
      <c r="F119" s="229">
        <f>H119+J119</f>
        <v>0</v>
      </c>
      <c r="G119" s="230">
        <f>ROUND(E119*F119,2)</f>
        <v>0</v>
      </c>
      <c r="H119" s="230"/>
      <c r="I119" s="230">
        <f>ROUND(E119*H119,2)</f>
        <v>0</v>
      </c>
      <c r="J119" s="230"/>
      <c r="K119" s="230">
        <f>ROUND(E119*J119,2)</f>
        <v>0</v>
      </c>
      <c r="L119" s="230">
        <v>0</v>
      </c>
      <c r="M119" s="230">
        <f>G119*(1+L119/100)</f>
        <v>0</v>
      </c>
      <c r="N119" s="221">
        <v>4.6999999999999999E-4</v>
      </c>
      <c r="O119" s="221">
        <f>ROUND(E119*N119,5)</f>
        <v>9.3999999999999997E-4</v>
      </c>
      <c r="P119" s="221">
        <v>0</v>
      </c>
      <c r="Q119" s="221">
        <f>ROUND(E119*P119,5)</f>
        <v>0</v>
      </c>
      <c r="R119" s="221"/>
      <c r="S119" s="221"/>
      <c r="T119" s="222">
        <v>0</v>
      </c>
      <c r="U119" s="221">
        <f>ROUND(E119*T119,2)</f>
        <v>0</v>
      </c>
      <c r="V119" s="211"/>
      <c r="W119" s="211"/>
      <c r="X119" s="211"/>
      <c r="Y119" s="211"/>
      <c r="Z119" s="211"/>
      <c r="AA119" s="211"/>
      <c r="AB119" s="211"/>
      <c r="AC119" s="211"/>
      <c r="AD119" s="211"/>
      <c r="AE119" s="211" t="s">
        <v>132</v>
      </c>
      <c r="AF119" s="211"/>
      <c r="AG119" s="211"/>
      <c r="AH119" s="211"/>
      <c r="AI119" s="211"/>
      <c r="AJ119" s="211"/>
      <c r="AK119" s="211"/>
      <c r="AL119" s="211"/>
      <c r="AM119" s="211"/>
      <c r="AN119" s="211"/>
      <c r="AO119" s="211"/>
      <c r="AP119" s="211"/>
      <c r="AQ119" s="211"/>
      <c r="AR119" s="211"/>
      <c r="AS119" s="211"/>
      <c r="AT119" s="211"/>
      <c r="AU119" s="211"/>
      <c r="AV119" s="211"/>
      <c r="AW119" s="211"/>
      <c r="AX119" s="211"/>
      <c r="AY119" s="211"/>
      <c r="AZ119" s="211"/>
      <c r="BA119" s="211"/>
      <c r="BB119" s="211"/>
      <c r="BC119" s="211"/>
      <c r="BD119" s="211"/>
      <c r="BE119" s="211"/>
      <c r="BF119" s="211"/>
      <c r="BG119" s="211"/>
      <c r="BH119" s="211"/>
    </row>
    <row r="120" spans="1:60" ht="20.399999999999999" outlineLevel="1" x14ac:dyDescent="0.25">
      <c r="A120" s="212">
        <v>99</v>
      </c>
      <c r="B120" s="219" t="s">
        <v>319</v>
      </c>
      <c r="C120" s="262" t="s">
        <v>320</v>
      </c>
      <c r="D120" s="221" t="s">
        <v>174</v>
      </c>
      <c r="E120" s="226">
        <v>3</v>
      </c>
      <c r="F120" s="229">
        <f>H120+J120</f>
        <v>0</v>
      </c>
      <c r="G120" s="230">
        <f>ROUND(E120*F120,2)</f>
        <v>0</v>
      </c>
      <c r="H120" s="230"/>
      <c r="I120" s="230">
        <f>ROUND(E120*H120,2)</f>
        <v>0</v>
      </c>
      <c r="J120" s="230"/>
      <c r="K120" s="230">
        <f>ROUND(E120*J120,2)</f>
        <v>0</v>
      </c>
      <c r="L120" s="230">
        <v>0</v>
      </c>
      <c r="M120" s="230">
        <f>G120*(1+L120/100)</f>
        <v>0</v>
      </c>
      <c r="N120" s="221">
        <v>0</v>
      </c>
      <c r="O120" s="221">
        <f>ROUND(E120*N120,5)</f>
        <v>0</v>
      </c>
      <c r="P120" s="221">
        <v>0</v>
      </c>
      <c r="Q120" s="221">
        <f>ROUND(E120*P120,5)</f>
        <v>0</v>
      </c>
      <c r="R120" s="221"/>
      <c r="S120" s="221"/>
      <c r="T120" s="222">
        <v>0</v>
      </c>
      <c r="U120" s="221">
        <f>ROUND(E120*T120,2)</f>
        <v>0</v>
      </c>
      <c r="V120" s="211"/>
      <c r="W120" s="211"/>
      <c r="X120" s="211"/>
      <c r="Y120" s="211"/>
      <c r="Z120" s="211"/>
      <c r="AA120" s="211"/>
      <c r="AB120" s="211"/>
      <c r="AC120" s="211"/>
      <c r="AD120" s="211"/>
      <c r="AE120" s="211" t="s">
        <v>118</v>
      </c>
      <c r="AF120" s="211"/>
      <c r="AG120" s="211"/>
      <c r="AH120" s="211"/>
      <c r="AI120" s="211"/>
      <c r="AJ120" s="211"/>
      <c r="AK120" s="211"/>
      <c r="AL120" s="211"/>
      <c r="AM120" s="211"/>
      <c r="AN120" s="211"/>
      <c r="AO120" s="211"/>
      <c r="AP120" s="211"/>
      <c r="AQ120" s="211"/>
      <c r="AR120" s="211"/>
      <c r="AS120" s="211"/>
      <c r="AT120" s="211"/>
      <c r="AU120" s="211"/>
      <c r="AV120" s="211"/>
      <c r="AW120" s="211"/>
      <c r="AX120" s="211"/>
      <c r="AY120" s="211"/>
      <c r="AZ120" s="211"/>
      <c r="BA120" s="211"/>
      <c r="BB120" s="211"/>
      <c r="BC120" s="211"/>
      <c r="BD120" s="211"/>
      <c r="BE120" s="211"/>
      <c r="BF120" s="211"/>
      <c r="BG120" s="211"/>
      <c r="BH120" s="211"/>
    </row>
    <row r="121" spans="1:60" outlineLevel="1" x14ac:dyDescent="0.25">
      <c r="A121" s="212">
        <v>100</v>
      </c>
      <c r="B121" s="219" t="s">
        <v>321</v>
      </c>
      <c r="C121" s="262" t="s">
        <v>322</v>
      </c>
      <c r="D121" s="221" t="s">
        <v>153</v>
      </c>
      <c r="E121" s="226">
        <v>6</v>
      </c>
      <c r="F121" s="229">
        <f>H121+J121</f>
        <v>0</v>
      </c>
      <c r="G121" s="230">
        <f>ROUND(E121*F121,2)</f>
        <v>0</v>
      </c>
      <c r="H121" s="230"/>
      <c r="I121" s="230">
        <f>ROUND(E121*H121,2)</f>
        <v>0</v>
      </c>
      <c r="J121" s="230"/>
      <c r="K121" s="230">
        <f>ROUND(E121*J121,2)</f>
        <v>0</v>
      </c>
      <c r="L121" s="230">
        <v>0</v>
      </c>
      <c r="M121" s="230">
        <f>G121*(1+L121/100)</f>
        <v>0</v>
      </c>
      <c r="N121" s="221">
        <v>7.5399999999999998E-3</v>
      </c>
      <c r="O121" s="221">
        <f>ROUND(E121*N121,5)</f>
        <v>4.5240000000000002E-2</v>
      </c>
      <c r="P121" s="221">
        <v>0</v>
      </c>
      <c r="Q121" s="221">
        <f>ROUND(E121*P121,5)</f>
        <v>0</v>
      </c>
      <c r="R121" s="221"/>
      <c r="S121" s="221"/>
      <c r="T121" s="222">
        <v>0.151</v>
      </c>
      <c r="U121" s="221">
        <f>ROUND(E121*T121,2)</f>
        <v>0.91</v>
      </c>
      <c r="V121" s="211"/>
      <c r="W121" s="211"/>
      <c r="X121" s="211"/>
      <c r="Y121" s="211"/>
      <c r="Z121" s="211"/>
      <c r="AA121" s="211"/>
      <c r="AB121" s="211"/>
      <c r="AC121" s="211"/>
      <c r="AD121" s="211"/>
      <c r="AE121" s="211" t="s">
        <v>118</v>
      </c>
      <c r="AF121" s="211"/>
      <c r="AG121" s="211"/>
      <c r="AH121" s="211"/>
      <c r="AI121" s="211"/>
      <c r="AJ121" s="211"/>
      <c r="AK121" s="211"/>
      <c r="AL121" s="211"/>
      <c r="AM121" s="211"/>
      <c r="AN121" s="211"/>
      <c r="AO121" s="211"/>
      <c r="AP121" s="211"/>
      <c r="AQ121" s="211"/>
      <c r="AR121" s="211"/>
      <c r="AS121" s="211"/>
      <c r="AT121" s="211"/>
      <c r="AU121" s="211"/>
      <c r="AV121" s="211"/>
      <c r="AW121" s="211"/>
      <c r="AX121" s="211"/>
      <c r="AY121" s="211"/>
      <c r="AZ121" s="211"/>
      <c r="BA121" s="211"/>
      <c r="BB121" s="211"/>
      <c r="BC121" s="211"/>
      <c r="BD121" s="211"/>
      <c r="BE121" s="211"/>
      <c r="BF121" s="211"/>
      <c r="BG121" s="211"/>
      <c r="BH121" s="211"/>
    </row>
    <row r="122" spans="1:60" outlineLevel="1" x14ac:dyDescent="0.25">
      <c r="A122" s="212">
        <v>101</v>
      </c>
      <c r="B122" s="219" t="s">
        <v>323</v>
      </c>
      <c r="C122" s="262" t="s">
        <v>324</v>
      </c>
      <c r="D122" s="221" t="s">
        <v>153</v>
      </c>
      <c r="E122" s="226">
        <v>18</v>
      </c>
      <c r="F122" s="229">
        <f>H122+J122</f>
        <v>0</v>
      </c>
      <c r="G122" s="230">
        <f>ROUND(E122*F122,2)</f>
        <v>0</v>
      </c>
      <c r="H122" s="230"/>
      <c r="I122" s="230">
        <f>ROUND(E122*H122,2)</f>
        <v>0</v>
      </c>
      <c r="J122" s="230"/>
      <c r="K122" s="230">
        <f>ROUND(E122*J122,2)</f>
        <v>0</v>
      </c>
      <c r="L122" s="230">
        <v>0</v>
      </c>
      <c r="M122" s="230">
        <f>G122*(1+L122/100)</f>
        <v>0</v>
      </c>
      <c r="N122" s="221">
        <v>1.9400000000000001E-3</v>
      </c>
      <c r="O122" s="221">
        <f>ROUND(E122*N122,5)</f>
        <v>3.492E-2</v>
      </c>
      <c r="P122" s="221">
        <v>0</v>
      </c>
      <c r="Q122" s="221">
        <f>ROUND(E122*P122,5)</f>
        <v>0</v>
      </c>
      <c r="R122" s="221"/>
      <c r="S122" s="221"/>
      <c r="T122" s="222">
        <v>0</v>
      </c>
      <c r="U122" s="221">
        <f>ROUND(E122*T122,2)</f>
        <v>0</v>
      </c>
      <c r="V122" s="211"/>
      <c r="W122" s="211"/>
      <c r="X122" s="211"/>
      <c r="Y122" s="211"/>
      <c r="Z122" s="211"/>
      <c r="AA122" s="211"/>
      <c r="AB122" s="211"/>
      <c r="AC122" s="211"/>
      <c r="AD122" s="211"/>
      <c r="AE122" s="211" t="s">
        <v>132</v>
      </c>
      <c r="AF122" s="211"/>
      <c r="AG122" s="211"/>
      <c r="AH122" s="211"/>
      <c r="AI122" s="211"/>
      <c r="AJ122" s="211"/>
      <c r="AK122" s="211"/>
      <c r="AL122" s="211"/>
      <c r="AM122" s="211"/>
      <c r="AN122" s="211"/>
      <c r="AO122" s="211"/>
      <c r="AP122" s="211"/>
      <c r="AQ122" s="211"/>
      <c r="AR122" s="211"/>
      <c r="AS122" s="211"/>
      <c r="AT122" s="211"/>
      <c r="AU122" s="211"/>
      <c r="AV122" s="211"/>
      <c r="AW122" s="211"/>
      <c r="AX122" s="211"/>
      <c r="AY122" s="211"/>
      <c r="AZ122" s="211"/>
      <c r="BA122" s="211"/>
      <c r="BB122" s="211"/>
      <c r="BC122" s="211"/>
      <c r="BD122" s="211"/>
      <c r="BE122" s="211"/>
      <c r="BF122" s="211"/>
      <c r="BG122" s="211"/>
      <c r="BH122" s="211"/>
    </row>
    <row r="123" spans="1:60" outlineLevel="1" x14ac:dyDescent="0.25">
      <c r="A123" s="212">
        <v>102</v>
      </c>
      <c r="B123" s="219" t="s">
        <v>325</v>
      </c>
      <c r="C123" s="262" t="s">
        <v>326</v>
      </c>
      <c r="D123" s="221" t="s">
        <v>153</v>
      </c>
      <c r="E123" s="226">
        <v>6</v>
      </c>
      <c r="F123" s="229">
        <f>H123+J123</f>
        <v>0</v>
      </c>
      <c r="G123" s="230">
        <f>ROUND(E123*F123,2)</f>
        <v>0</v>
      </c>
      <c r="H123" s="230"/>
      <c r="I123" s="230">
        <f>ROUND(E123*H123,2)</f>
        <v>0</v>
      </c>
      <c r="J123" s="230"/>
      <c r="K123" s="230">
        <f>ROUND(E123*J123,2)</f>
        <v>0</v>
      </c>
      <c r="L123" s="230">
        <v>0</v>
      </c>
      <c r="M123" s="230">
        <f>G123*(1+L123/100)</f>
        <v>0</v>
      </c>
      <c r="N123" s="221">
        <v>2.0000000000000002E-5</v>
      </c>
      <c r="O123" s="221">
        <f>ROUND(E123*N123,5)</f>
        <v>1.2E-4</v>
      </c>
      <c r="P123" s="221">
        <v>3.9E-2</v>
      </c>
      <c r="Q123" s="221">
        <f>ROUND(E123*P123,5)</f>
        <v>0.23400000000000001</v>
      </c>
      <c r="R123" s="221"/>
      <c r="S123" s="221"/>
      <c r="T123" s="222">
        <v>0.70699999999999996</v>
      </c>
      <c r="U123" s="221">
        <f>ROUND(E123*T123,2)</f>
        <v>4.24</v>
      </c>
      <c r="V123" s="211"/>
      <c r="W123" s="211"/>
      <c r="X123" s="211"/>
      <c r="Y123" s="211"/>
      <c r="Z123" s="211"/>
      <c r="AA123" s="211"/>
      <c r="AB123" s="211"/>
      <c r="AC123" s="211"/>
      <c r="AD123" s="211"/>
      <c r="AE123" s="211" t="s">
        <v>118</v>
      </c>
      <c r="AF123" s="211"/>
      <c r="AG123" s="211"/>
      <c r="AH123" s="211"/>
      <c r="AI123" s="211"/>
      <c r="AJ123" s="211"/>
      <c r="AK123" s="211"/>
      <c r="AL123" s="211"/>
      <c r="AM123" s="211"/>
      <c r="AN123" s="211"/>
      <c r="AO123" s="211"/>
      <c r="AP123" s="211"/>
      <c r="AQ123" s="211"/>
      <c r="AR123" s="211"/>
      <c r="AS123" s="211"/>
      <c r="AT123" s="211"/>
      <c r="AU123" s="211"/>
      <c r="AV123" s="211"/>
      <c r="AW123" s="211"/>
      <c r="AX123" s="211"/>
      <c r="AY123" s="211"/>
      <c r="AZ123" s="211"/>
      <c r="BA123" s="211"/>
      <c r="BB123" s="211"/>
      <c r="BC123" s="211"/>
      <c r="BD123" s="211"/>
      <c r="BE123" s="211"/>
      <c r="BF123" s="211"/>
      <c r="BG123" s="211"/>
      <c r="BH123" s="211"/>
    </row>
    <row r="124" spans="1:60" outlineLevel="1" x14ac:dyDescent="0.25">
      <c r="A124" s="212">
        <v>103</v>
      </c>
      <c r="B124" s="219" t="s">
        <v>327</v>
      </c>
      <c r="C124" s="262" t="s">
        <v>328</v>
      </c>
      <c r="D124" s="221" t="s">
        <v>153</v>
      </c>
      <c r="E124" s="226">
        <v>1</v>
      </c>
      <c r="F124" s="229">
        <f>H124+J124</f>
        <v>0</v>
      </c>
      <c r="G124" s="230">
        <f>ROUND(E124*F124,2)</f>
        <v>0</v>
      </c>
      <c r="H124" s="230"/>
      <c r="I124" s="230">
        <f>ROUND(E124*H124,2)</f>
        <v>0</v>
      </c>
      <c r="J124" s="230"/>
      <c r="K124" s="230">
        <f>ROUND(E124*J124,2)</f>
        <v>0</v>
      </c>
      <c r="L124" s="230">
        <v>0</v>
      </c>
      <c r="M124" s="230">
        <f>G124*(1+L124/100)</f>
        <v>0</v>
      </c>
      <c r="N124" s="221">
        <v>4.2399999999999998E-3</v>
      </c>
      <c r="O124" s="221">
        <f>ROUND(E124*N124,5)</f>
        <v>4.2399999999999998E-3</v>
      </c>
      <c r="P124" s="221">
        <v>0</v>
      </c>
      <c r="Q124" s="221">
        <f>ROUND(E124*P124,5)</f>
        <v>0</v>
      </c>
      <c r="R124" s="221"/>
      <c r="S124" s="221"/>
      <c r="T124" s="222">
        <v>0.151</v>
      </c>
      <c r="U124" s="221">
        <f>ROUND(E124*T124,2)</f>
        <v>0.15</v>
      </c>
      <c r="V124" s="211"/>
      <c r="W124" s="211"/>
      <c r="X124" s="211"/>
      <c r="Y124" s="211"/>
      <c r="Z124" s="211"/>
      <c r="AA124" s="211"/>
      <c r="AB124" s="211"/>
      <c r="AC124" s="211"/>
      <c r="AD124" s="211"/>
      <c r="AE124" s="211" t="s">
        <v>118</v>
      </c>
      <c r="AF124" s="211"/>
      <c r="AG124" s="211"/>
      <c r="AH124" s="211"/>
      <c r="AI124" s="211"/>
      <c r="AJ124" s="211"/>
      <c r="AK124" s="211"/>
      <c r="AL124" s="211"/>
      <c r="AM124" s="211"/>
      <c r="AN124" s="211"/>
      <c r="AO124" s="211"/>
      <c r="AP124" s="211"/>
      <c r="AQ124" s="211"/>
      <c r="AR124" s="211"/>
      <c r="AS124" s="211"/>
      <c r="AT124" s="211"/>
      <c r="AU124" s="211"/>
      <c r="AV124" s="211"/>
      <c r="AW124" s="211"/>
      <c r="AX124" s="211"/>
      <c r="AY124" s="211"/>
      <c r="AZ124" s="211"/>
      <c r="BA124" s="211"/>
      <c r="BB124" s="211"/>
      <c r="BC124" s="211"/>
      <c r="BD124" s="211"/>
      <c r="BE124" s="211"/>
      <c r="BF124" s="211"/>
      <c r="BG124" s="211"/>
      <c r="BH124" s="211"/>
    </row>
    <row r="125" spans="1:60" outlineLevel="1" x14ac:dyDescent="0.25">
      <c r="A125" s="212">
        <v>104</v>
      </c>
      <c r="B125" s="219" t="s">
        <v>325</v>
      </c>
      <c r="C125" s="262" t="s">
        <v>326</v>
      </c>
      <c r="D125" s="221" t="s">
        <v>153</v>
      </c>
      <c r="E125" s="226">
        <v>8</v>
      </c>
      <c r="F125" s="229">
        <f>H125+J125</f>
        <v>0</v>
      </c>
      <c r="G125" s="230">
        <f>ROUND(E125*F125,2)</f>
        <v>0</v>
      </c>
      <c r="H125" s="230"/>
      <c r="I125" s="230">
        <f>ROUND(E125*H125,2)</f>
        <v>0</v>
      </c>
      <c r="J125" s="230"/>
      <c r="K125" s="230">
        <f>ROUND(E125*J125,2)</f>
        <v>0</v>
      </c>
      <c r="L125" s="230">
        <v>0</v>
      </c>
      <c r="M125" s="230">
        <f>G125*(1+L125/100)</f>
        <v>0</v>
      </c>
      <c r="N125" s="221">
        <v>2.0000000000000002E-5</v>
      </c>
      <c r="O125" s="221">
        <f>ROUND(E125*N125,5)</f>
        <v>1.6000000000000001E-4</v>
      </c>
      <c r="P125" s="221">
        <v>3.9E-2</v>
      </c>
      <c r="Q125" s="221">
        <f>ROUND(E125*P125,5)</f>
        <v>0.312</v>
      </c>
      <c r="R125" s="221"/>
      <c r="S125" s="221"/>
      <c r="T125" s="222">
        <v>0.70699999999999996</v>
      </c>
      <c r="U125" s="221">
        <f>ROUND(E125*T125,2)</f>
        <v>5.66</v>
      </c>
      <c r="V125" s="211"/>
      <c r="W125" s="211"/>
      <c r="X125" s="211"/>
      <c r="Y125" s="211"/>
      <c r="Z125" s="211"/>
      <c r="AA125" s="211"/>
      <c r="AB125" s="211"/>
      <c r="AC125" s="211"/>
      <c r="AD125" s="211"/>
      <c r="AE125" s="211" t="s">
        <v>118</v>
      </c>
      <c r="AF125" s="211"/>
      <c r="AG125" s="211"/>
      <c r="AH125" s="211"/>
      <c r="AI125" s="211"/>
      <c r="AJ125" s="211"/>
      <c r="AK125" s="211"/>
      <c r="AL125" s="211"/>
      <c r="AM125" s="211"/>
      <c r="AN125" s="211"/>
      <c r="AO125" s="211"/>
      <c r="AP125" s="211"/>
      <c r="AQ125" s="211"/>
      <c r="AR125" s="211"/>
      <c r="AS125" s="211"/>
      <c r="AT125" s="211"/>
      <c r="AU125" s="211"/>
      <c r="AV125" s="211"/>
      <c r="AW125" s="211"/>
      <c r="AX125" s="211"/>
      <c r="AY125" s="211"/>
      <c r="AZ125" s="211"/>
      <c r="BA125" s="211"/>
      <c r="BB125" s="211"/>
      <c r="BC125" s="211"/>
      <c r="BD125" s="211"/>
      <c r="BE125" s="211"/>
      <c r="BF125" s="211"/>
      <c r="BG125" s="211"/>
      <c r="BH125" s="211"/>
    </row>
    <row r="126" spans="1:60" outlineLevel="1" x14ac:dyDescent="0.25">
      <c r="A126" s="212">
        <v>105</v>
      </c>
      <c r="B126" s="219" t="s">
        <v>329</v>
      </c>
      <c r="C126" s="262" t="s">
        <v>330</v>
      </c>
      <c r="D126" s="221" t="s">
        <v>153</v>
      </c>
      <c r="E126" s="226">
        <v>8</v>
      </c>
      <c r="F126" s="229">
        <f>H126+J126</f>
        <v>0</v>
      </c>
      <c r="G126" s="230">
        <f>ROUND(E126*F126,2)</f>
        <v>0</v>
      </c>
      <c r="H126" s="230"/>
      <c r="I126" s="230">
        <f>ROUND(E126*H126,2)</f>
        <v>0</v>
      </c>
      <c r="J126" s="230"/>
      <c r="K126" s="230">
        <f>ROUND(E126*J126,2)</f>
        <v>0</v>
      </c>
      <c r="L126" s="230">
        <v>0</v>
      </c>
      <c r="M126" s="230">
        <f>G126*(1+L126/100)</f>
        <v>0</v>
      </c>
      <c r="N126" s="221">
        <v>2.0000000000000002E-5</v>
      </c>
      <c r="O126" s="221">
        <f>ROUND(E126*N126,5)</f>
        <v>1.6000000000000001E-4</v>
      </c>
      <c r="P126" s="221">
        <v>0</v>
      </c>
      <c r="Q126" s="221">
        <f>ROUND(E126*P126,5)</f>
        <v>0</v>
      </c>
      <c r="R126" s="221"/>
      <c r="S126" s="221"/>
      <c r="T126" s="222">
        <v>0.25</v>
      </c>
      <c r="U126" s="221">
        <f>ROUND(E126*T126,2)</f>
        <v>2</v>
      </c>
      <c r="V126" s="211"/>
      <c r="W126" s="211"/>
      <c r="X126" s="211"/>
      <c r="Y126" s="211"/>
      <c r="Z126" s="211"/>
      <c r="AA126" s="211"/>
      <c r="AB126" s="211"/>
      <c r="AC126" s="211"/>
      <c r="AD126" s="211"/>
      <c r="AE126" s="211" t="s">
        <v>118</v>
      </c>
      <c r="AF126" s="211"/>
      <c r="AG126" s="211"/>
      <c r="AH126" s="211"/>
      <c r="AI126" s="211"/>
      <c r="AJ126" s="211"/>
      <c r="AK126" s="211"/>
      <c r="AL126" s="211"/>
      <c r="AM126" s="211"/>
      <c r="AN126" s="211"/>
      <c r="AO126" s="211"/>
      <c r="AP126" s="211"/>
      <c r="AQ126" s="211"/>
      <c r="AR126" s="211"/>
      <c r="AS126" s="211"/>
      <c r="AT126" s="211"/>
      <c r="AU126" s="211"/>
      <c r="AV126" s="211"/>
      <c r="AW126" s="211"/>
      <c r="AX126" s="211"/>
      <c r="AY126" s="211"/>
      <c r="AZ126" s="211"/>
      <c r="BA126" s="211"/>
      <c r="BB126" s="211"/>
      <c r="BC126" s="211"/>
      <c r="BD126" s="211"/>
      <c r="BE126" s="211"/>
      <c r="BF126" s="211"/>
      <c r="BG126" s="211"/>
      <c r="BH126" s="211"/>
    </row>
    <row r="127" spans="1:60" outlineLevel="1" x14ac:dyDescent="0.25">
      <c r="A127" s="212">
        <v>106</v>
      </c>
      <c r="B127" s="219" t="s">
        <v>331</v>
      </c>
      <c r="C127" s="262" t="s">
        <v>332</v>
      </c>
      <c r="D127" s="221" t="s">
        <v>153</v>
      </c>
      <c r="E127" s="226">
        <v>10</v>
      </c>
      <c r="F127" s="229">
        <f>H127+J127</f>
        <v>0</v>
      </c>
      <c r="G127" s="230">
        <f>ROUND(E127*F127,2)</f>
        <v>0</v>
      </c>
      <c r="H127" s="230"/>
      <c r="I127" s="230">
        <f>ROUND(E127*H127,2)</f>
        <v>0</v>
      </c>
      <c r="J127" s="230"/>
      <c r="K127" s="230">
        <f>ROUND(E127*J127,2)</f>
        <v>0</v>
      </c>
      <c r="L127" s="230">
        <v>0</v>
      </c>
      <c r="M127" s="230">
        <f>G127*(1+L127/100)</f>
        <v>0</v>
      </c>
      <c r="N127" s="221">
        <v>1.2999999999999999E-4</v>
      </c>
      <c r="O127" s="221">
        <f>ROUND(E127*N127,5)</f>
        <v>1.2999999999999999E-3</v>
      </c>
      <c r="P127" s="221">
        <v>1.1000000000000001E-3</v>
      </c>
      <c r="Q127" s="221">
        <f>ROUND(E127*P127,5)</f>
        <v>1.0999999999999999E-2</v>
      </c>
      <c r="R127" s="221"/>
      <c r="S127" s="221"/>
      <c r="T127" s="222">
        <v>0.22900000000000001</v>
      </c>
      <c r="U127" s="221">
        <f>ROUND(E127*T127,2)</f>
        <v>2.29</v>
      </c>
      <c r="V127" s="211"/>
      <c r="W127" s="211"/>
      <c r="X127" s="211"/>
      <c r="Y127" s="211"/>
      <c r="Z127" s="211"/>
      <c r="AA127" s="211"/>
      <c r="AB127" s="211"/>
      <c r="AC127" s="211"/>
      <c r="AD127" s="211"/>
      <c r="AE127" s="211" t="s">
        <v>118</v>
      </c>
      <c r="AF127" s="211"/>
      <c r="AG127" s="211"/>
      <c r="AH127" s="211"/>
      <c r="AI127" s="211"/>
      <c r="AJ127" s="211"/>
      <c r="AK127" s="211"/>
      <c r="AL127" s="211"/>
      <c r="AM127" s="211"/>
      <c r="AN127" s="211"/>
      <c r="AO127" s="211"/>
      <c r="AP127" s="211"/>
      <c r="AQ127" s="211"/>
      <c r="AR127" s="211"/>
      <c r="AS127" s="211"/>
      <c r="AT127" s="211"/>
      <c r="AU127" s="211"/>
      <c r="AV127" s="211"/>
      <c r="AW127" s="211"/>
      <c r="AX127" s="211"/>
      <c r="AY127" s="211"/>
      <c r="AZ127" s="211"/>
      <c r="BA127" s="211"/>
      <c r="BB127" s="211"/>
      <c r="BC127" s="211"/>
      <c r="BD127" s="211"/>
      <c r="BE127" s="211"/>
      <c r="BF127" s="211"/>
      <c r="BG127" s="211"/>
      <c r="BH127" s="211"/>
    </row>
    <row r="128" spans="1:60" outlineLevel="1" x14ac:dyDescent="0.25">
      <c r="A128" s="212">
        <v>107</v>
      </c>
      <c r="B128" s="219" t="s">
        <v>333</v>
      </c>
      <c r="C128" s="262" t="s">
        <v>334</v>
      </c>
      <c r="D128" s="221" t="s">
        <v>153</v>
      </c>
      <c r="E128" s="226">
        <v>1</v>
      </c>
      <c r="F128" s="229">
        <f>H128+J128</f>
        <v>0</v>
      </c>
      <c r="G128" s="230">
        <f>ROUND(E128*F128,2)</f>
        <v>0</v>
      </c>
      <c r="H128" s="230"/>
      <c r="I128" s="230">
        <f>ROUND(E128*H128,2)</f>
        <v>0</v>
      </c>
      <c r="J128" s="230"/>
      <c r="K128" s="230">
        <f>ROUND(E128*J128,2)</f>
        <v>0</v>
      </c>
      <c r="L128" s="230">
        <v>0</v>
      </c>
      <c r="M128" s="230">
        <f>G128*(1+L128/100)</f>
        <v>0</v>
      </c>
      <c r="N128" s="221">
        <v>0</v>
      </c>
      <c r="O128" s="221">
        <f>ROUND(E128*N128,5)</f>
        <v>0</v>
      </c>
      <c r="P128" s="221">
        <v>2.7100000000000002E-3</v>
      </c>
      <c r="Q128" s="221">
        <f>ROUND(E128*P128,5)</f>
        <v>2.7100000000000002E-3</v>
      </c>
      <c r="R128" s="221"/>
      <c r="S128" s="221"/>
      <c r="T128" s="222">
        <v>0.70699999999999996</v>
      </c>
      <c r="U128" s="221">
        <f>ROUND(E128*T128,2)</f>
        <v>0.71</v>
      </c>
      <c r="V128" s="211"/>
      <c r="W128" s="211"/>
      <c r="X128" s="211"/>
      <c r="Y128" s="211"/>
      <c r="Z128" s="211"/>
      <c r="AA128" s="211"/>
      <c r="AB128" s="211"/>
      <c r="AC128" s="211"/>
      <c r="AD128" s="211"/>
      <c r="AE128" s="211" t="s">
        <v>118</v>
      </c>
      <c r="AF128" s="211"/>
      <c r="AG128" s="211"/>
      <c r="AH128" s="211"/>
      <c r="AI128" s="211"/>
      <c r="AJ128" s="211"/>
      <c r="AK128" s="211"/>
      <c r="AL128" s="211"/>
      <c r="AM128" s="211"/>
      <c r="AN128" s="211"/>
      <c r="AO128" s="211"/>
      <c r="AP128" s="211"/>
      <c r="AQ128" s="211"/>
      <c r="AR128" s="211"/>
      <c r="AS128" s="211"/>
      <c r="AT128" s="211"/>
      <c r="AU128" s="211"/>
      <c r="AV128" s="211"/>
      <c r="AW128" s="211"/>
      <c r="AX128" s="211"/>
      <c r="AY128" s="211"/>
      <c r="AZ128" s="211"/>
      <c r="BA128" s="211"/>
      <c r="BB128" s="211"/>
      <c r="BC128" s="211"/>
      <c r="BD128" s="211"/>
      <c r="BE128" s="211"/>
      <c r="BF128" s="211"/>
      <c r="BG128" s="211"/>
      <c r="BH128" s="211"/>
    </row>
    <row r="129" spans="1:60" outlineLevel="1" x14ac:dyDescent="0.25">
      <c r="A129" s="212">
        <v>108</v>
      </c>
      <c r="B129" s="219" t="s">
        <v>335</v>
      </c>
      <c r="C129" s="262" t="s">
        <v>336</v>
      </c>
      <c r="D129" s="221" t="s">
        <v>0</v>
      </c>
      <c r="E129" s="226">
        <v>614.94000000000005</v>
      </c>
      <c r="F129" s="229">
        <f>H129+J129</f>
        <v>0</v>
      </c>
      <c r="G129" s="230">
        <f>ROUND(E129*F129,2)</f>
        <v>0</v>
      </c>
      <c r="H129" s="230"/>
      <c r="I129" s="230">
        <f>ROUND(E129*H129,2)</f>
        <v>0</v>
      </c>
      <c r="J129" s="230"/>
      <c r="K129" s="230">
        <f>ROUND(E129*J129,2)</f>
        <v>0</v>
      </c>
      <c r="L129" s="230">
        <v>0</v>
      </c>
      <c r="M129" s="230">
        <f>G129*(1+L129/100)</f>
        <v>0</v>
      </c>
      <c r="N129" s="221">
        <v>0</v>
      </c>
      <c r="O129" s="221">
        <f>ROUND(E129*N129,5)</f>
        <v>0</v>
      </c>
      <c r="P129" s="221">
        <v>0</v>
      </c>
      <c r="Q129" s="221">
        <f>ROUND(E129*P129,5)</f>
        <v>0</v>
      </c>
      <c r="R129" s="221"/>
      <c r="S129" s="221"/>
      <c r="T129" s="222">
        <v>0</v>
      </c>
      <c r="U129" s="221">
        <f>ROUND(E129*T129,2)</f>
        <v>0</v>
      </c>
      <c r="V129" s="211"/>
      <c r="W129" s="211"/>
      <c r="X129" s="211"/>
      <c r="Y129" s="211"/>
      <c r="Z129" s="211"/>
      <c r="AA129" s="211"/>
      <c r="AB129" s="211"/>
      <c r="AC129" s="211"/>
      <c r="AD129" s="211"/>
      <c r="AE129" s="211" t="s">
        <v>118</v>
      </c>
      <c r="AF129" s="211"/>
      <c r="AG129" s="211"/>
      <c r="AH129" s="211"/>
      <c r="AI129" s="211"/>
      <c r="AJ129" s="211"/>
      <c r="AK129" s="211"/>
      <c r="AL129" s="211"/>
      <c r="AM129" s="211"/>
      <c r="AN129" s="211"/>
      <c r="AO129" s="211"/>
      <c r="AP129" s="211"/>
      <c r="AQ129" s="211"/>
      <c r="AR129" s="211"/>
      <c r="AS129" s="211"/>
      <c r="AT129" s="211"/>
      <c r="AU129" s="211"/>
      <c r="AV129" s="211"/>
      <c r="AW129" s="211"/>
      <c r="AX129" s="211"/>
      <c r="AY129" s="211"/>
      <c r="AZ129" s="211"/>
      <c r="BA129" s="211"/>
      <c r="BB129" s="211"/>
      <c r="BC129" s="211"/>
      <c r="BD129" s="211"/>
      <c r="BE129" s="211"/>
      <c r="BF129" s="211"/>
      <c r="BG129" s="211"/>
      <c r="BH129" s="211"/>
    </row>
    <row r="130" spans="1:60" outlineLevel="1" x14ac:dyDescent="0.25">
      <c r="A130" s="212">
        <v>109</v>
      </c>
      <c r="B130" s="219" t="s">
        <v>337</v>
      </c>
      <c r="C130" s="262" t="s">
        <v>338</v>
      </c>
      <c r="D130" s="221" t="s">
        <v>0</v>
      </c>
      <c r="E130" s="226">
        <v>614.94000000000005</v>
      </c>
      <c r="F130" s="229">
        <f>H130+J130</f>
        <v>0</v>
      </c>
      <c r="G130" s="230">
        <f>ROUND(E130*F130,2)</f>
        <v>0</v>
      </c>
      <c r="H130" s="230"/>
      <c r="I130" s="230">
        <f>ROUND(E130*H130,2)</f>
        <v>0</v>
      </c>
      <c r="J130" s="230"/>
      <c r="K130" s="230">
        <f>ROUND(E130*J130,2)</f>
        <v>0</v>
      </c>
      <c r="L130" s="230">
        <v>0</v>
      </c>
      <c r="M130" s="230">
        <f>G130*(1+L130/100)</f>
        <v>0</v>
      </c>
      <c r="N130" s="221">
        <v>0</v>
      </c>
      <c r="O130" s="221">
        <f>ROUND(E130*N130,5)</f>
        <v>0</v>
      </c>
      <c r="P130" s="221">
        <v>0</v>
      </c>
      <c r="Q130" s="221">
        <f>ROUND(E130*P130,5)</f>
        <v>0</v>
      </c>
      <c r="R130" s="221"/>
      <c r="S130" s="221"/>
      <c r="T130" s="222">
        <v>0</v>
      </c>
      <c r="U130" s="221">
        <f>ROUND(E130*T130,2)</f>
        <v>0</v>
      </c>
      <c r="V130" s="211"/>
      <c r="W130" s="211"/>
      <c r="X130" s="211"/>
      <c r="Y130" s="211"/>
      <c r="Z130" s="211"/>
      <c r="AA130" s="211"/>
      <c r="AB130" s="211"/>
      <c r="AC130" s="211"/>
      <c r="AD130" s="211"/>
      <c r="AE130" s="211" t="s">
        <v>118</v>
      </c>
      <c r="AF130" s="211"/>
      <c r="AG130" s="211"/>
      <c r="AH130" s="211"/>
      <c r="AI130" s="211"/>
      <c r="AJ130" s="211"/>
      <c r="AK130" s="211"/>
      <c r="AL130" s="211"/>
      <c r="AM130" s="211"/>
      <c r="AN130" s="211"/>
      <c r="AO130" s="211"/>
      <c r="AP130" s="211"/>
      <c r="AQ130" s="211"/>
      <c r="AR130" s="211"/>
      <c r="AS130" s="211"/>
      <c r="AT130" s="211"/>
      <c r="AU130" s="211"/>
      <c r="AV130" s="211"/>
      <c r="AW130" s="211"/>
      <c r="AX130" s="211"/>
      <c r="AY130" s="211"/>
      <c r="AZ130" s="211"/>
      <c r="BA130" s="211"/>
      <c r="BB130" s="211"/>
      <c r="BC130" s="211"/>
      <c r="BD130" s="211"/>
      <c r="BE130" s="211"/>
      <c r="BF130" s="211"/>
      <c r="BG130" s="211"/>
      <c r="BH130" s="211"/>
    </row>
    <row r="131" spans="1:60" x14ac:dyDescent="0.25">
      <c r="A131" s="213" t="s">
        <v>113</v>
      </c>
      <c r="B131" s="220" t="s">
        <v>80</v>
      </c>
      <c r="C131" s="263" t="s">
        <v>81</v>
      </c>
      <c r="D131" s="223"/>
      <c r="E131" s="227"/>
      <c r="F131" s="231"/>
      <c r="G131" s="231">
        <f>SUMIF(AE132:AE133,"&lt;&gt;NOR",G132:G133)</f>
        <v>0</v>
      </c>
      <c r="H131" s="231"/>
      <c r="I131" s="231">
        <f>SUM(I132:I133)</f>
        <v>0</v>
      </c>
      <c r="J131" s="231"/>
      <c r="K131" s="231">
        <f>SUM(K132:K133)</f>
        <v>0</v>
      </c>
      <c r="L131" s="231"/>
      <c r="M131" s="231">
        <f>SUM(M132:M133)</f>
        <v>0</v>
      </c>
      <c r="N131" s="223"/>
      <c r="O131" s="223">
        <f>SUM(O132:O133)</f>
        <v>0.23569000000000001</v>
      </c>
      <c r="P131" s="223"/>
      <c r="Q131" s="223">
        <f>SUM(Q132:Q133)</f>
        <v>0.62243999999999999</v>
      </c>
      <c r="R131" s="223"/>
      <c r="S131" s="223"/>
      <c r="T131" s="224"/>
      <c r="U131" s="223">
        <f>SUM(U132:U133)</f>
        <v>21.71</v>
      </c>
      <c r="AE131" t="s">
        <v>114</v>
      </c>
    </row>
    <row r="132" spans="1:60" ht="20.399999999999999" outlineLevel="1" x14ac:dyDescent="0.25">
      <c r="A132" s="212">
        <v>110</v>
      </c>
      <c r="B132" s="219" t="s">
        <v>339</v>
      </c>
      <c r="C132" s="262" t="s">
        <v>340</v>
      </c>
      <c r="D132" s="221" t="s">
        <v>117</v>
      </c>
      <c r="E132" s="226">
        <v>12</v>
      </c>
      <c r="F132" s="229">
        <f>H132+J132</f>
        <v>0</v>
      </c>
      <c r="G132" s="230">
        <f>ROUND(E132*F132,2)</f>
        <v>0</v>
      </c>
      <c r="H132" s="230"/>
      <c r="I132" s="230">
        <f>ROUND(E132*H132,2)</f>
        <v>0</v>
      </c>
      <c r="J132" s="230"/>
      <c r="K132" s="230">
        <f>ROUND(E132*J132,2)</f>
        <v>0</v>
      </c>
      <c r="L132" s="230">
        <v>0</v>
      </c>
      <c r="M132" s="230">
        <f>G132*(1+L132/100)</f>
        <v>0</v>
      </c>
      <c r="N132" s="221">
        <v>1.813E-2</v>
      </c>
      <c r="O132" s="221">
        <f>ROUND(E132*N132,5)</f>
        <v>0.21756</v>
      </c>
      <c r="P132" s="221">
        <v>4.7879999999999999E-2</v>
      </c>
      <c r="Q132" s="221">
        <f>ROUND(E132*P132,5)</f>
        <v>0.57455999999999996</v>
      </c>
      <c r="R132" s="221"/>
      <c r="S132" s="221"/>
      <c r="T132" s="222">
        <v>1.6703699999999999</v>
      </c>
      <c r="U132" s="221">
        <f>ROUND(E132*T132,2)</f>
        <v>20.04</v>
      </c>
      <c r="V132" s="211"/>
      <c r="W132" s="211"/>
      <c r="X132" s="211"/>
      <c r="Y132" s="211"/>
      <c r="Z132" s="211"/>
      <c r="AA132" s="211"/>
      <c r="AB132" s="211"/>
      <c r="AC132" s="211"/>
      <c r="AD132" s="211"/>
      <c r="AE132" s="211" t="s">
        <v>341</v>
      </c>
      <c r="AF132" s="211"/>
      <c r="AG132" s="211"/>
      <c r="AH132" s="211"/>
      <c r="AI132" s="211"/>
      <c r="AJ132" s="211"/>
      <c r="AK132" s="211"/>
      <c r="AL132" s="211"/>
      <c r="AM132" s="211"/>
      <c r="AN132" s="211"/>
      <c r="AO132" s="211"/>
      <c r="AP132" s="211"/>
      <c r="AQ132" s="211"/>
      <c r="AR132" s="211"/>
      <c r="AS132" s="211"/>
      <c r="AT132" s="211"/>
      <c r="AU132" s="211"/>
      <c r="AV132" s="211"/>
      <c r="AW132" s="211"/>
      <c r="AX132" s="211"/>
      <c r="AY132" s="211"/>
      <c r="AZ132" s="211"/>
      <c r="BA132" s="211"/>
      <c r="BB132" s="211"/>
      <c r="BC132" s="211"/>
      <c r="BD132" s="211"/>
      <c r="BE132" s="211"/>
      <c r="BF132" s="211"/>
      <c r="BG132" s="211"/>
      <c r="BH132" s="211"/>
    </row>
    <row r="133" spans="1:60" outlineLevel="1" x14ac:dyDescent="0.25">
      <c r="A133" s="212">
        <v>111</v>
      </c>
      <c r="B133" s="219" t="s">
        <v>342</v>
      </c>
      <c r="C133" s="262" t="s">
        <v>343</v>
      </c>
      <c r="D133" s="221" t="s">
        <v>124</v>
      </c>
      <c r="E133" s="226">
        <v>1</v>
      </c>
      <c r="F133" s="229">
        <f>H133+J133</f>
        <v>0</v>
      </c>
      <c r="G133" s="230">
        <f>ROUND(E133*F133,2)</f>
        <v>0</v>
      </c>
      <c r="H133" s="230"/>
      <c r="I133" s="230">
        <f>ROUND(E133*H133,2)</f>
        <v>0</v>
      </c>
      <c r="J133" s="230"/>
      <c r="K133" s="230">
        <f>ROUND(E133*J133,2)</f>
        <v>0</v>
      </c>
      <c r="L133" s="230">
        <v>0</v>
      </c>
      <c r="M133" s="230">
        <f>G133*(1+L133/100)</f>
        <v>0</v>
      </c>
      <c r="N133" s="221">
        <v>1.813E-2</v>
      </c>
      <c r="O133" s="221">
        <f>ROUND(E133*N133,5)</f>
        <v>1.813E-2</v>
      </c>
      <c r="P133" s="221">
        <v>4.7879999999999999E-2</v>
      </c>
      <c r="Q133" s="221">
        <f>ROUND(E133*P133,5)</f>
        <v>4.7879999999999999E-2</v>
      </c>
      <c r="R133" s="221"/>
      <c r="S133" s="221"/>
      <c r="T133" s="222">
        <v>1.6703699999999999</v>
      </c>
      <c r="U133" s="221">
        <f>ROUND(E133*T133,2)</f>
        <v>1.67</v>
      </c>
      <c r="V133" s="211"/>
      <c r="W133" s="211"/>
      <c r="X133" s="211"/>
      <c r="Y133" s="211"/>
      <c r="Z133" s="211"/>
      <c r="AA133" s="211"/>
      <c r="AB133" s="211"/>
      <c r="AC133" s="211"/>
      <c r="AD133" s="211"/>
      <c r="AE133" s="211" t="s">
        <v>118</v>
      </c>
      <c r="AF133" s="211"/>
      <c r="AG133" s="211"/>
      <c r="AH133" s="211"/>
      <c r="AI133" s="211"/>
      <c r="AJ133" s="211"/>
      <c r="AK133" s="211"/>
      <c r="AL133" s="211"/>
      <c r="AM133" s="211"/>
      <c r="AN133" s="211"/>
      <c r="AO133" s="211"/>
      <c r="AP133" s="211"/>
      <c r="AQ133" s="211"/>
      <c r="AR133" s="211"/>
      <c r="AS133" s="211"/>
      <c r="AT133" s="211"/>
      <c r="AU133" s="211"/>
      <c r="AV133" s="211"/>
      <c r="AW133" s="211"/>
      <c r="AX133" s="211"/>
      <c r="AY133" s="211"/>
      <c r="AZ133" s="211"/>
      <c r="BA133" s="211"/>
      <c r="BB133" s="211"/>
      <c r="BC133" s="211"/>
      <c r="BD133" s="211"/>
      <c r="BE133" s="211"/>
      <c r="BF133" s="211"/>
      <c r="BG133" s="211"/>
      <c r="BH133" s="211"/>
    </row>
    <row r="134" spans="1:60" x14ac:dyDescent="0.25">
      <c r="A134" s="213" t="s">
        <v>113</v>
      </c>
      <c r="B134" s="220" t="s">
        <v>82</v>
      </c>
      <c r="C134" s="263" t="s">
        <v>83</v>
      </c>
      <c r="D134" s="223"/>
      <c r="E134" s="227"/>
      <c r="F134" s="231"/>
      <c r="G134" s="231">
        <f>SUMIF(AE135:AE136,"&lt;&gt;NOR",G135:G136)</f>
        <v>0</v>
      </c>
      <c r="H134" s="231"/>
      <c r="I134" s="231">
        <f>SUM(I135:I136)</f>
        <v>0</v>
      </c>
      <c r="J134" s="231"/>
      <c r="K134" s="231">
        <f>SUM(K135:K136)</f>
        <v>0</v>
      </c>
      <c r="L134" s="231"/>
      <c r="M134" s="231">
        <f>SUM(M135:M136)</f>
        <v>0</v>
      </c>
      <c r="N134" s="223"/>
      <c r="O134" s="223">
        <f>SUM(O135:O136)</f>
        <v>4.2300000000000003E-3</v>
      </c>
      <c r="P134" s="223"/>
      <c r="Q134" s="223">
        <f>SUM(Q135:Q136)</f>
        <v>0</v>
      </c>
      <c r="R134" s="223"/>
      <c r="S134" s="223"/>
      <c r="T134" s="224"/>
      <c r="U134" s="223">
        <f>SUM(U135:U136)</f>
        <v>5.3100000000000005</v>
      </c>
      <c r="AE134" t="s">
        <v>114</v>
      </c>
    </row>
    <row r="135" spans="1:60" outlineLevel="1" x14ac:dyDescent="0.25">
      <c r="A135" s="212">
        <v>112</v>
      </c>
      <c r="B135" s="219" t="s">
        <v>344</v>
      </c>
      <c r="C135" s="262" t="s">
        <v>345</v>
      </c>
      <c r="D135" s="221" t="s">
        <v>129</v>
      </c>
      <c r="E135" s="226">
        <v>42</v>
      </c>
      <c r="F135" s="229">
        <f>H135+J135</f>
        <v>0</v>
      </c>
      <c r="G135" s="230">
        <f>ROUND(E135*F135,2)</f>
        <v>0</v>
      </c>
      <c r="H135" s="230"/>
      <c r="I135" s="230">
        <f>ROUND(E135*H135,2)</f>
        <v>0</v>
      </c>
      <c r="J135" s="230"/>
      <c r="K135" s="230">
        <f>ROUND(E135*J135,2)</f>
        <v>0</v>
      </c>
      <c r="L135" s="230">
        <v>0</v>
      </c>
      <c r="M135" s="230">
        <f>G135*(1+L135/100)</f>
        <v>0</v>
      </c>
      <c r="N135" s="221">
        <v>9.0000000000000006E-5</v>
      </c>
      <c r="O135" s="221">
        <f>ROUND(E135*N135,5)</f>
        <v>3.7799999999999999E-3</v>
      </c>
      <c r="P135" s="221">
        <v>0</v>
      </c>
      <c r="Q135" s="221">
        <f>ROUND(E135*P135,5)</f>
        <v>0</v>
      </c>
      <c r="R135" s="221"/>
      <c r="S135" s="221"/>
      <c r="T135" s="222">
        <v>0.11600000000000001</v>
      </c>
      <c r="U135" s="221">
        <f>ROUND(E135*T135,2)</f>
        <v>4.87</v>
      </c>
      <c r="V135" s="211"/>
      <c r="W135" s="211"/>
      <c r="X135" s="211"/>
      <c r="Y135" s="211"/>
      <c r="Z135" s="211"/>
      <c r="AA135" s="211"/>
      <c r="AB135" s="211"/>
      <c r="AC135" s="211"/>
      <c r="AD135" s="211"/>
      <c r="AE135" s="211" t="s">
        <v>118</v>
      </c>
      <c r="AF135" s="211"/>
      <c r="AG135" s="211"/>
      <c r="AH135" s="211"/>
      <c r="AI135" s="211"/>
      <c r="AJ135" s="211"/>
      <c r="AK135" s="211"/>
      <c r="AL135" s="211"/>
      <c r="AM135" s="211"/>
      <c r="AN135" s="211"/>
      <c r="AO135" s="211"/>
      <c r="AP135" s="211"/>
      <c r="AQ135" s="211"/>
      <c r="AR135" s="211"/>
      <c r="AS135" s="211"/>
      <c r="AT135" s="211"/>
      <c r="AU135" s="211"/>
      <c r="AV135" s="211"/>
      <c r="AW135" s="211"/>
      <c r="AX135" s="211"/>
      <c r="AY135" s="211"/>
      <c r="AZ135" s="211"/>
      <c r="BA135" s="211"/>
      <c r="BB135" s="211"/>
      <c r="BC135" s="211"/>
      <c r="BD135" s="211"/>
      <c r="BE135" s="211"/>
      <c r="BF135" s="211"/>
      <c r="BG135" s="211"/>
      <c r="BH135" s="211"/>
    </row>
    <row r="136" spans="1:60" outlineLevel="1" x14ac:dyDescent="0.25">
      <c r="A136" s="212">
        <v>113</v>
      </c>
      <c r="B136" s="219" t="s">
        <v>346</v>
      </c>
      <c r="C136" s="262" t="s">
        <v>347</v>
      </c>
      <c r="D136" s="221" t="s">
        <v>129</v>
      </c>
      <c r="E136" s="226">
        <v>15</v>
      </c>
      <c r="F136" s="229">
        <f>H136+J136</f>
        <v>0</v>
      </c>
      <c r="G136" s="230">
        <f>ROUND(E136*F136,2)</f>
        <v>0</v>
      </c>
      <c r="H136" s="230"/>
      <c r="I136" s="230">
        <f>ROUND(E136*H136,2)</f>
        <v>0</v>
      </c>
      <c r="J136" s="230"/>
      <c r="K136" s="230">
        <f>ROUND(E136*J136,2)</f>
        <v>0</v>
      </c>
      <c r="L136" s="230">
        <v>0</v>
      </c>
      <c r="M136" s="230">
        <f>G136*(1+L136/100)</f>
        <v>0</v>
      </c>
      <c r="N136" s="221">
        <v>3.0000000000000001E-5</v>
      </c>
      <c r="O136" s="221">
        <f>ROUND(E136*N136,5)</f>
        <v>4.4999999999999999E-4</v>
      </c>
      <c r="P136" s="221">
        <v>0</v>
      </c>
      <c r="Q136" s="221">
        <f>ROUND(E136*P136,5)</f>
        <v>0</v>
      </c>
      <c r="R136" s="221"/>
      <c r="S136" s="221"/>
      <c r="T136" s="222">
        <v>2.9000000000000001E-2</v>
      </c>
      <c r="U136" s="221">
        <f>ROUND(E136*T136,2)</f>
        <v>0.44</v>
      </c>
      <c r="V136" s="211"/>
      <c r="W136" s="211"/>
      <c r="X136" s="211"/>
      <c r="Y136" s="211"/>
      <c r="Z136" s="211"/>
      <c r="AA136" s="211"/>
      <c r="AB136" s="211"/>
      <c r="AC136" s="211"/>
      <c r="AD136" s="211"/>
      <c r="AE136" s="211" t="s">
        <v>118</v>
      </c>
      <c r="AF136" s="211"/>
      <c r="AG136" s="211"/>
      <c r="AH136" s="211"/>
      <c r="AI136" s="211"/>
      <c r="AJ136" s="211"/>
      <c r="AK136" s="211"/>
      <c r="AL136" s="211"/>
      <c r="AM136" s="211"/>
      <c r="AN136" s="211"/>
      <c r="AO136" s="211"/>
      <c r="AP136" s="211"/>
      <c r="AQ136" s="211"/>
      <c r="AR136" s="211"/>
      <c r="AS136" s="211"/>
      <c r="AT136" s="211"/>
      <c r="AU136" s="211"/>
      <c r="AV136" s="211"/>
      <c r="AW136" s="211"/>
      <c r="AX136" s="211"/>
      <c r="AY136" s="211"/>
      <c r="AZ136" s="211"/>
      <c r="BA136" s="211"/>
      <c r="BB136" s="211"/>
      <c r="BC136" s="211"/>
      <c r="BD136" s="211"/>
      <c r="BE136" s="211"/>
      <c r="BF136" s="211"/>
      <c r="BG136" s="211"/>
      <c r="BH136" s="211"/>
    </row>
    <row r="137" spans="1:60" x14ac:dyDescent="0.25">
      <c r="A137" s="213" t="s">
        <v>113</v>
      </c>
      <c r="B137" s="220" t="s">
        <v>84</v>
      </c>
      <c r="C137" s="263" t="s">
        <v>26</v>
      </c>
      <c r="D137" s="223"/>
      <c r="E137" s="227"/>
      <c r="F137" s="231"/>
      <c r="G137" s="231">
        <f>SUMIF(AE138:AE139,"&lt;&gt;NOR",G138:G139)</f>
        <v>0</v>
      </c>
      <c r="H137" s="231"/>
      <c r="I137" s="231">
        <f>SUM(I138:I139)</f>
        <v>0</v>
      </c>
      <c r="J137" s="231"/>
      <c r="K137" s="231">
        <f>SUM(K138:K139)</f>
        <v>0</v>
      </c>
      <c r="L137" s="231"/>
      <c r="M137" s="231">
        <f>SUM(M138:M139)</f>
        <v>0</v>
      </c>
      <c r="N137" s="223"/>
      <c r="O137" s="223">
        <f>SUM(O138:O139)</f>
        <v>0</v>
      </c>
      <c r="P137" s="223"/>
      <c r="Q137" s="223">
        <f>SUM(Q138:Q139)</f>
        <v>0</v>
      </c>
      <c r="R137" s="223"/>
      <c r="S137" s="223"/>
      <c r="T137" s="224"/>
      <c r="U137" s="223">
        <f>SUM(U138:U139)</f>
        <v>0</v>
      </c>
      <c r="AE137" t="s">
        <v>114</v>
      </c>
    </row>
    <row r="138" spans="1:60" outlineLevel="1" x14ac:dyDescent="0.25">
      <c r="A138" s="212">
        <v>114</v>
      </c>
      <c r="B138" s="219" t="s">
        <v>348</v>
      </c>
      <c r="C138" s="262" t="s">
        <v>349</v>
      </c>
      <c r="D138" s="221" t="s">
        <v>350</v>
      </c>
      <c r="E138" s="226">
        <v>32</v>
      </c>
      <c r="F138" s="229">
        <f>H138+J138</f>
        <v>0</v>
      </c>
      <c r="G138" s="230">
        <f>ROUND(E138*F138,2)</f>
        <v>0</v>
      </c>
      <c r="H138" s="230"/>
      <c r="I138" s="230">
        <f>ROUND(E138*H138,2)</f>
        <v>0</v>
      </c>
      <c r="J138" s="230"/>
      <c r="K138" s="230">
        <f>ROUND(E138*J138,2)</f>
        <v>0</v>
      </c>
      <c r="L138" s="230">
        <v>0</v>
      </c>
      <c r="M138" s="230">
        <f>G138*(1+L138/100)</f>
        <v>0</v>
      </c>
      <c r="N138" s="221">
        <v>0</v>
      </c>
      <c r="O138" s="221">
        <f>ROUND(E138*N138,5)</f>
        <v>0</v>
      </c>
      <c r="P138" s="221">
        <v>0</v>
      </c>
      <c r="Q138" s="221">
        <f>ROUND(E138*P138,5)</f>
        <v>0</v>
      </c>
      <c r="R138" s="221"/>
      <c r="S138" s="221"/>
      <c r="T138" s="222">
        <v>0</v>
      </c>
      <c r="U138" s="221">
        <f>ROUND(E138*T138,2)</f>
        <v>0</v>
      </c>
      <c r="V138" s="211"/>
      <c r="W138" s="211"/>
      <c r="X138" s="211"/>
      <c r="Y138" s="211"/>
      <c r="Z138" s="211"/>
      <c r="AA138" s="211"/>
      <c r="AB138" s="211"/>
      <c r="AC138" s="211"/>
      <c r="AD138" s="211"/>
      <c r="AE138" s="211" t="s">
        <v>118</v>
      </c>
      <c r="AF138" s="211"/>
      <c r="AG138" s="211"/>
      <c r="AH138" s="211"/>
      <c r="AI138" s="211"/>
      <c r="AJ138" s="211"/>
      <c r="AK138" s="211"/>
      <c r="AL138" s="211"/>
      <c r="AM138" s="211"/>
      <c r="AN138" s="211"/>
      <c r="AO138" s="211"/>
      <c r="AP138" s="211"/>
      <c r="AQ138" s="211"/>
      <c r="AR138" s="211"/>
      <c r="AS138" s="211"/>
      <c r="AT138" s="211"/>
      <c r="AU138" s="211"/>
      <c r="AV138" s="211"/>
      <c r="AW138" s="211"/>
      <c r="AX138" s="211"/>
      <c r="AY138" s="211"/>
      <c r="AZ138" s="211"/>
      <c r="BA138" s="211"/>
      <c r="BB138" s="211"/>
      <c r="BC138" s="211"/>
      <c r="BD138" s="211"/>
      <c r="BE138" s="211"/>
      <c r="BF138" s="211"/>
      <c r="BG138" s="211"/>
      <c r="BH138" s="211"/>
    </row>
    <row r="139" spans="1:60" outlineLevel="1" x14ac:dyDescent="0.25">
      <c r="A139" s="212">
        <v>115</v>
      </c>
      <c r="B139" s="219" t="s">
        <v>351</v>
      </c>
      <c r="C139" s="262" t="s">
        <v>352</v>
      </c>
      <c r="D139" s="221" t="s">
        <v>353</v>
      </c>
      <c r="E139" s="226">
        <v>1</v>
      </c>
      <c r="F139" s="229">
        <f>H139+J139</f>
        <v>0</v>
      </c>
      <c r="G139" s="230">
        <f>ROUND(E139*F139,2)</f>
        <v>0</v>
      </c>
      <c r="H139" s="230"/>
      <c r="I139" s="230">
        <f>ROUND(E139*H139,2)</f>
        <v>0</v>
      </c>
      <c r="J139" s="230"/>
      <c r="K139" s="230">
        <f>ROUND(E139*J139,2)</f>
        <v>0</v>
      </c>
      <c r="L139" s="230">
        <v>0</v>
      </c>
      <c r="M139" s="230">
        <f>G139*(1+L139/100)</f>
        <v>0</v>
      </c>
      <c r="N139" s="221">
        <v>0</v>
      </c>
      <c r="O139" s="221">
        <f>ROUND(E139*N139,5)</f>
        <v>0</v>
      </c>
      <c r="P139" s="221">
        <v>0</v>
      </c>
      <c r="Q139" s="221">
        <f>ROUND(E139*P139,5)</f>
        <v>0</v>
      </c>
      <c r="R139" s="221"/>
      <c r="S139" s="221"/>
      <c r="T139" s="222">
        <v>0</v>
      </c>
      <c r="U139" s="221">
        <f>ROUND(E139*T139,2)</f>
        <v>0</v>
      </c>
      <c r="V139" s="211"/>
      <c r="W139" s="211"/>
      <c r="X139" s="211"/>
      <c r="Y139" s="211"/>
      <c r="Z139" s="211"/>
      <c r="AA139" s="211"/>
      <c r="AB139" s="211"/>
      <c r="AC139" s="211"/>
      <c r="AD139" s="211"/>
      <c r="AE139" s="211" t="s">
        <v>118</v>
      </c>
      <c r="AF139" s="211"/>
      <c r="AG139" s="211"/>
      <c r="AH139" s="211"/>
      <c r="AI139" s="211"/>
      <c r="AJ139" s="211"/>
      <c r="AK139" s="211"/>
      <c r="AL139" s="211"/>
      <c r="AM139" s="211"/>
      <c r="AN139" s="211"/>
      <c r="AO139" s="211"/>
      <c r="AP139" s="211"/>
      <c r="AQ139" s="211"/>
      <c r="AR139" s="211"/>
      <c r="AS139" s="211"/>
      <c r="AT139" s="211"/>
      <c r="AU139" s="211"/>
      <c r="AV139" s="211"/>
      <c r="AW139" s="211"/>
      <c r="AX139" s="211"/>
      <c r="AY139" s="211"/>
      <c r="AZ139" s="211"/>
      <c r="BA139" s="211"/>
      <c r="BB139" s="211"/>
      <c r="BC139" s="211"/>
      <c r="BD139" s="211"/>
      <c r="BE139" s="211"/>
      <c r="BF139" s="211"/>
      <c r="BG139" s="211"/>
      <c r="BH139" s="211"/>
    </row>
    <row r="140" spans="1:60" x14ac:dyDescent="0.25">
      <c r="A140" s="213" t="s">
        <v>113</v>
      </c>
      <c r="B140" s="220" t="s">
        <v>85</v>
      </c>
      <c r="C140" s="263" t="s">
        <v>86</v>
      </c>
      <c r="D140" s="223"/>
      <c r="E140" s="227"/>
      <c r="F140" s="231"/>
      <c r="G140" s="231">
        <f>SUMIF(AE141:AE149,"&lt;&gt;NOR",G141:G149)</f>
        <v>0</v>
      </c>
      <c r="H140" s="231"/>
      <c r="I140" s="231">
        <f>SUM(I141:I149)</f>
        <v>0</v>
      </c>
      <c r="J140" s="231"/>
      <c r="K140" s="231">
        <f>SUM(K141:K149)</f>
        <v>0</v>
      </c>
      <c r="L140" s="231"/>
      <c r="M140" s="231">
        <f>SUM(M141:M149)</f>
        <v>0</v>
      </c>
      <c r="N140" s="223"/>
      <c r="O140" s="223">
        <f>SUM(O141:O149)</f>
        <v>0</v>
      </c>
      <c r="P140" s="223"/>
      <c r="Q140" s="223">
        <f>SUM(Q141:Q149)</f>
        <v>0</v>
      </c>
      <c r="R140" s="223"/>
      <c r="S140" s="223"/>
      <c r="T140" s="224"/>
      <c r="U140" s="223">
        <f>SUM(U141:U149)</f>
        <v>0</v>
      </c>
      <c r="AE140" t="s">
        <v>114</v>
      </c>
    </row>
    <row r="141" spans="1:60" outlineLevel="1" x14ac:dyDescent="0.25">
      <c r="A141" s="212">
        <v>116</v>
      </c>
      <c r="B141" s="219" t="s">
        <v>354</v>
      </c>
      <c r="C141" s="262" t="s">
        <v>355</v>
      </c>
      <c r="D141" s="221" t="s">
        <v>124</v>
      </c>
      <c r="E141" s="226">
        <v>1</v>
      </c>
      <c r="F141" s="229">
        <f>H141+J141</f>
        <v>0</v>
      </c>
      <c r="G141" s="230">
        <f>ROUND(E141*F141,2)</f>
        <v>0</v>
      </c>
      <c r="H141" s="230"/>
      <c r="I141" s="230">
        <f>ROUND(E141*H141,2)</f>
        <v>0</v>
      </c>
      <c r="J141" s="230"/>
      <c r="K141" s="230">
        <f>ROUND(E141*J141,2)</f>
        <v>0</v>
      </c>
      <c r="L141" s="230">
        <v>0</v>
      </c>
      <c r="M141" s="230">
        <f>G141*(1+L141/100)</f>
        <v>0</v>
      </c>
      <c r="N141" s="221">
        <v>0</v>
      </c>
      <c r="O141" s="221">
        <f>ROUND(E141*N141,5)</f>
        <v>0</v>
      </c>
      <c r="P141" s="221">
        <v>0</v>
      </c>
      <c r="Q141" s="221">
        <f>ROUND(E141*P141,5)</f>
        <v>0</v>
      </c>
      <c r="R141" s="221"/>
      <c r="S141" s="221"/>
      <c r="T141" s="222">
        <v>0</v>
      </c>
      <c r="U141" s="221">
        <f>ROUND(E141*T141,2)</f>
        <v>0</v>
      </c>
      <c r="V141" s="211"/>
      <c r="W141" s="211"/>
      <c r="X141" s="211"/>
      <c r="Y141" s="211"/>
      <c r="Z141" s="211"/>
      <c r="AA141" s="211"/>
      <c r="AB141" s="211"/>
      <c r="AC141" s="211"/>
      <c r="AD141" s="211"/>
      <c r="AE141" s="211" t="s">
        <v>118</v>
      </c>
      <c r="AF141" s="211"/>
      <c r="AG141" s="211"/>
      <c r="AH141" s="211"/>
      <c r="AI141" s="211"/>
      <c r="AJ141" s="211"/>
      <c r="AK141" s="211"/>
      <c r="AL141" s="211"/>
      <c r="AM141" s="211"/>
      <c r="AN141" s="211"/>
      <c r="AO141" s="211"/>
      <c r="AP141" s="211"/>
      <c r="AQ141" s="211"/>
      <c r="AR141" s="211"/>
      <c r="AS141" s="211"/>
      <c r="AT141" s="211"/>
      <c r="AU141" s="211"/>
      <c r="AV141" s="211"/>
      <c r="AW141" s="211"/>
      <c r="AX141" s="211"/>
      <c r="AY141" s="211"/>
      <c r="AZ141" s="211"/>
      <c r="BA141" s="211"/>
      <c r="BB141" s="211"/>
      <c r="BC141" s="211"/>
      <c r="BD141" s="211"/>
      <c r="BE141" s="211"/>
      <c r="BF141" s="211"/>
      <c r="BG141" s="211"/>
      <c r="BH141" s="211"/>
    </row>
    <row r="142" spans="1:60" outlineLevel="1" x14ac:dyDescent="0.25">
      <c r="A142" s="212">
        <v>117</v>
      </c>
      <c r="B142" s="219" t="s">
        <v>356</v>
      </c>
      <c r="C142" s="262" t="s">
        <v>357</v>
      </c>
      <c r="D142" s="221" t="s">
        <v>124</v>
      </c>
      <c r="E142" s="226">
        <v>1</v>
      </c>
      <c r="F142" s="229">
        <f>H142+J142</f>
        <v>0</v>
      </c>
      <c r="G142" s="230">
        <f>ROUND(E142*F142,2)</f>
        <v>0</v>
      </c>
      <c r="H142" s="230"/>
      <c r="I142" s="230">
        <f>ROUND(E142*H142,2)</f>
        <v>0</v>
      </c>
      <c r="J142" s="230"/>
      <c r="K142" s="230">
        <f>ROUND(E142*J142,2)</f>
        <v>0</v>
      </c>
      <c r="L142" s="230">
        <v>0</v>
      </c>
      <c r="M142" s="230">
        <f>G142*(1+L142/100)</f>
        <v>0</v>
      </c>
      <c r="N142" s="221">
        <v>0</v>
      </c>
      <c r="O142" s="221">
        <f>ROUND(E142*N142,5)</f>
        <v>0</v>
      </c>
      <c r="P142" s="221">
        <v>0</v>
      </c>
      <c r="Q142" s="221">
        <f>ROUND(E142*P142,5)</f>
        <v>0</v>
      </c>
      <c r="R142" s="221"/>
      <c r="S142" s="221"/>
      <c r="T142" s="222">
        <v>0</v>
      </c>
      <c r="U142" s="221">
        <f>ROUND(E142*T142,2)</f>
        <v>0</v>
      </c>
      <c r="V142" s="211"/>
      <c r="W142" s="211"/>
      <c r="X142" s="211"/>
      <c r="Y142" s="211"/>
      <c r="Z142" s="211"/>
      <c r="AA142" s="211"/>
      <c r="AB142" s="211"/>
      <c r="AC142" s="211"/>
      <c r="AD142" s="211"/>
      <c r="AE142" s="211" t="s">
        <v>118</v>
      </c>
      <c r="AF142" s="211"/>
      <c r="AG142" s="211"/>
      <c r="AH142" s="211"/>
      <c r="AI142" s="211"/>
      <c r="AJ142" s="211"/>
      <c r="AK142" s="211"/>
      <c r="AL142" s="211"/>
      <c r="AM142" s="211"/>
      <c r="AN142" s="211"/>
      <c r="AO142" s="211"/>
      <c r="AP142" s="211"/>
      <c r="AQ142" s="211"/>
      <c r="AR142" s="211"/>
      <c r="AS142" s="211"/>
      <c r="AT142" s="211"/>
      <c r="AU142" s="211"/>
      <c r="AV142" s="211"/>
      <c r="AW142" s="211"/>
      <c r="AX142" s="211"/>
      <c r="AY142" s="211"/>
      <c r="AZ142" s="211"/>
      <c r="BA142" s="211"/>
      <c r="BB142" s="211"/>
      <c r="BC142" s="211"/>
      <c r="BD142" s="211"/>
      <c r="BE142" s="211"/>
      <c r="BF142" s="211"/>
      <c r="BG142" s="211"/>
      <c r="BH142" s="211"/>
    </row>
    <row r="143" spans="1:60" outlineLevel="1" x14ac:dyDescent="0.25">
      <c r="A143" s="212">
        <v>118</v>
      </c>
      <c r="B143" s="219" t="s">
        <v>358</v>
      </c>
      <c r="C143" s="262" t="s">
        <v>359</v>
      </c>
      <c r="D143" s="221" t="s">
        <v>174</v>
      </c>
      <c r="E143" s="226">
        <v>1</v>
      </c>
      <c r="F143" s="229">
        <f>H143+J143</f>
        <v>0</v>
      </c>
      <c r="G143" s="230">
        <f>ROUND(E143*F143,2)</f>
        <v>0</v>
      </c>
      <c r="H143" s="230"/>
      <c r="I143" s="230">
        <f>ROUND(E143*H143,2)</f>
        <v>0</v>
      </c>
      <c r="J143" s="230"/>
      <c r="K143" s="230">
        <f>ROUND(E143*J143,2)</f>
        <v>0</v>
      </c>
      <c r="L143" s="230">
        <v>0</v>
      </c>
      <c r="M143" s="230">
        <f>G143*(1+L143/100)</f>
        <v>0</v>
      </c>
      <c r="N143" s="221">
        <v>0</v>
      </c>
      <c r="O143" s="221">
        <f>ROUND(E143*N143,5)</f>
        <v>0</v>
      </c>
      <c r="P143" s="221">
        <v>0</v>
      </c>
      <c r="Q143" s="221">
        <f>ROUND(E143*P143,5)</f>
        <v>0</v>
      </c>
      <c r="R143" s="221"/>
      <c r="S143" s="221"/>
      <c r="T143" s="222">
        <v>0</v>
      </c>
      <c r="U143" s="221">
        <f>ROUND(E143*T143,2)</f>
        <v>0</v>
      </c>
      <c r="V143" s="211"/>
      <c r="W143" s="211"/>
      <c r="X143" s="211"/>
      <c r="Y143" s="211"/>
      <c r="Z143" s="211"/>
      <c r="AA143" s="211"/>
      <c r="AB143" s="211"/>
      <c r="AC143" s="211"/>
      <c r="AD143" s="211"/>
      <c r="AE143" s="211" t="s">
        <v>118</v>
      </c>
      <c r="AF143" s="211"/>
      <c r="AG143" s="211"/>
      <c r="AH143" s="211"/>
      <c r="AI143" s="211"/>
      <c r="AJ143" s="211"/>
      <c r="AK143" s="211"/>
      <c r="AL143" s="211"/>
      <c r="AM143" s="211"/>
      <c r="AN143" s="211"/>
      <c r="AO143" s="211"/>
      <c r="AP143" s="211"/>
      <c r="AQ143" s="211"/>
      <c r="AR143" s="211"/>
      <c r="AS143" s="211"/>
      <c r="AT143" s="211"/>
      <c r="AU143" s="211"/>
      <c r="AV143" s="211"/>
      <c r="AW143" s="211"/>
      <c r="AX143" s="211"/>
      <c r="AY143" s="211"/>
      <c r="AZ143" s="211"/>
      <c r="BA143" s="211"/>
      <c r="BB143" s="211"/>
      <c r="BC143" s="211"/>
      <c r="BD143" s="211"/>
      <c r="BE143" s="211"/>
      <c r="BF143" s="211"/>
      <c r="BG143" s="211"/>
      <c r="BH143" s="211"/>
    </row>
    <row r="144" spans="1:60" outlineLevel="1" x14ac:dyDescent="0.25">
      <c r="A144" s="212">
        <v>119</v>
      </c>
      <c r="B144" s="219" t="s">
        <v>360</v>
      </c>
      <c r="C144" s="262" t="s">
        <v>361</v>
      </c>
      <c r="D144" s="221" t="s">
        <v>174</v>
      </c>
      <c r="E144" s="226">
        <v>1</v>
      </c>
      <c r="F144" s="229">
        <f>H144+J144</f>
        <v>0</v>
      </c>
      <c r="G144" s="230">
        <f>ROUND(E144*F144,2)</f>
        <v>0</v>
      </c>
      <c r="H144" s="230"/>
      <c r="I144" s="230">
        <f>ROUND(E144*H144,2)</f>
        <v>0</v>
      </c>
      <c r="J144" s="230"/>
      <c r="K144" s="230">
        <f>ROUND(E144*J144,2)</f>
        <v>0</v>
      </c>
      <c r="L144" s="230">
        <v>0</v>
      </c>
      <c r="M144" s="230">
        <f>G144*(1+L144/100)</f>
        <v>0</v>
      </c>
      <c r="N144" s="221">
        <v>0</v>
      </c>
      <c r="O144" s="221">
        <f>ROUND(E144*N144,5)</f>
        <v>0</v>
      </c>
      <c r="P144" s="221">
        <v>0</v>
      </c>
      <c r="Q144" s="221">
        <f>ROUND(E144*P144,5)</f>
        <v>0</v>
      </c>
      <c r="R144" s="221"/>
      <c r="S144" s="221"/>
      <c r="T144" s="222">
        <v>0</v>
      </c>
      <c r="U144" s="221">
        <f>ROUND(E144*T144,2)</f>
        <v>0</v>
      </c>
      <c r="V144" s="211"/>
      <c r="W144" s="211"/>
      <c r="X144" s="211"/>
      <c r="Y144" s="211"/>
      <c r="Z144" s="211"/>
      <c r="AA144" s="211"/>
      <c r="AB144" s="211"/>
      <c r="AC144" s="211"/>
      <c r="AD144" s="211"/>
      <c r="AE144" s="211" t="s">
        <v>118</v>
      </c>
      <c r="AF144" s="211"/>
      <c r="AG144" s="211"/>
      <c r="AH144" s="211"/>
      <c r="AI144" s="211"/>
      <c r="AJ144" s="211"/>
      <c r="AK144" s="211"/>
      <c r="AL144" s="211"/>
      <c r="AM144" s="211"/>
      <c r="AN144" s="211"/>
      <c r="AO144" s="211"/>
      <c r="AP144" s="211"/>
      <c r="AQ144" s="211"/>
      <c r="AR144" s="211"/>
      <c r="AS144" s="211"/>
      <c r="AT144" s="211"/>
      <c r="AU144" s="211"/>
      <c r="AV144" s="211"/>
      <c r="AW144" s="211"/>
      <c r="AX144" s="211"/>
      <c r="AY144" s="211"/>
      <c r="AZ144" s="211"/>
      <c r="BA144" s="211"/>
      <c r="BB144" s="211"/>
      <c r="BC144" s="211"/>
      <c r="BD144" s="211"/>
      <c r="BE144" s="211"/>
      <c r="BF144" s="211"/>
      <c r="BG144" s="211"/>
      <c r="BH144" s="211"/>
    </row>
    <row r="145" spans="1:60" outlineLevel="1" x14ac:dyDescent="0.25">
      <c r="A145" s="212">
        <v>120</v>
      </c>
      <c r="B145" s="219" t="s">
        <v>362</v>
      </c>
      <c r="C145" s="262" t="s">
        <v>363</v>
      </c>
      <c r="D145" s="221" t="s">
        <v>174</v>
      </c>
      <c r="E145" s="226">
        <v>1</v>
      </c>
      <c r="F145" s="229">
        <f>H145+J145</f>
        <v>0</v>
      </c>
      <c r="G145" s="230">
        <f>ROUND(E145*F145,2)</f>
        <v>0</v>
      </c>
      <c r="H145" s="230"/>
      <c r="I145" s="230">
        <f>ROUND(E145*H145,2)</f>
        <v>0</v>
      </c>
      <c r="J145" s="230"/>
      <c r="K145" s="230">
        <f>ROUND(E145*J145,2)</f>
        <v>0</v>
      </c>
      <c r="L145" s="230">
        <v>0</v>
      </c>
      <c r="M145" s="230">
        <f>G145*(1+L145/100)</f>
        <v>0</v>
      </c>
      <c r="N145" s="221">
        <v>0</v>
      </c>
      <c r="O145" s="221">
        <f>ROUND(E145*N145,5)</f>
        <v>0</v>
      </c>
      <c r="P145" s="221">
        <v>0</v>
      </c>
      <c r="Q145" s="221">
        <f>ROUND(E145*P145,5)</f>
        <v>0</v>
      </c>
      <c r="R145" s="221"/>
      <c r="S145" s="221"/>
      <c r="T145" s="222">
        <v>0</v>
      </c>
      <c r="U145" s="221">
        <f>ROUND(E145*T145,2)</f>
        <v>0</v>
      </c>
      <c r="V145" s="211"/>
      <c r="W145" s="211"/>
      <c r="X145" s="211"/>
      <c r="Y145" s="211"/>
      <c r="Z145" s="211"/>
      <c r="AA145" s="211"/>
      <c r="AB145" s="211"/>
      <c r="AC145" s="211"/>
      <c r="AD145" s="211"/>
      <c r="AE145" s="211" t="s">
        <v>118</v>
      </c>
      <c r="AF145" s="211"/>
      <c r="AG145" s="211"/>
      <c r="AH145" s="211"/>
      <c r="AI145" s="211"/>
      <c r="AJ145" s="211"/>
      <c r="AK145" s="211"/>
      <c r="AL145" s="211"/>
      <c r="AM145" s="211"/>
      <c r="AN145" s="211"/>
      <c r="AO145" s="211"/>
      <c r="AP145" s="211"/>
      <c r="AQ145" s="211"/>
      <c r="AR145" s="211"/>
      <c r="AS145" s="211"/>
      <c r="AT145" s="211"/>
      <c r="AU145" s="211"/>
      <c r="AV145" s="211"/>
      <c r="AW145" s="211"/>
      <c r="AX145" s="211"/>
      <c r="AY145" s="211"/>
      <c r="AZ145" s="211"/>
      <c r="BA145" s="211"/>
      <c r="BB145" s="211"/>
      <c r="BC145" s="211"/>
      <c r="BD145" s="211"/>
      <c r="BE145" s="211"/>
      <c r="BF145" s="211"/>
      <c r="BG145" s="211"/>
      <c r="BH145" s="211"/>
    </row>
    <row r="146" spans="1:60" outlineLevel="1" x14ac:dyDescent="0.25">
      <c r="A146" s="212">
        <v>121</v>
      </c>
      <c r="B146" s="219" t="s">
        <v>364</v>
      </c>
      <c r="C146" s="262" t="s">
        <v>365</v>
      </c>
      <c r="D146" s="221" t="s">
        <v>174</v>
      </c>
      <c r="E146" s="226">
        <v>1</v>
      </c>
      <c r="F146" s="229">
        <f>H146+J146</f>
        <v>0</v>
      </c>
      <c r="G146" s="230">
        <f>ROUND(E146*F146,2)</f>
        <v>0</v>
      </c>
      <c r="H146" s="230"/>
      <c r="I146" s="230">
        <f>ROUND(E146*H146,2)</f>
        <v>0</v>
      </c>
      <c r="J146" s="230"/>
      <c r="K146" s="230">
        <f>ROUND(E146*J146,2)</f>
        <v>0</v>
      </c>
      <c r="L146" s="230">
        <v>0</v>
      </c>
      <c r="M146" s="230">
        <f>G146*(1+L146/100)</f>
        <v>0</v>
      </c>
      <c r="N146" s="221">
        <v>0</v>
      </c>
      <c r="O146" s="221">
        <f>ROUND(E146*N146,5)</f>
        <v>0</v>
      </c>
      <c r="P146" s="221">
        <v>0</v>
      </c>
      <c r="Q146" s="221">
        <f>ROUND(E146*P146,5)</f>
        <v>0</v>
      </c>
      <c r="R146" s="221"/>
      <c r="S146" s="221"/>
      <c r="T146" s="222">
        <v>0</v>
      </c>
      <c r="U146" s="221">
        <f>ROUND(E146*T146,2)</f>
        <v>0</v>
      </c>
      <c r="V146" s="211"/>
      <c r="W146" s="211"/>
      <c r="X146" s="211"/>
      <c r="Y146" s="211"/>
      <c r="Z146" s="211"/>
      <c r="AA146" s="211"/>
      <c r="AB146" s="211"/>
      <c r="AC146" s="211"/>
      <c r="AD146" s="211"/>
      <c r="AE146" s="211" t="s">
        <v>118</v>
      </c>
      <c r="AF146" s="211"/>
      <c r="AG146" s="211"/>
      <c r="AH146" s="211"/>
      <c r="AI146" s="211"/>
      <c r="AJ146" s="211"/>
      <c r="AK146" s="211"/>
      <c r="AL146" s="211"/>
      <c r="AM146" s="211"/>
      <c r="AN146" s="211"/>
      <c r="AO146" s="211"/>
      <c r="AP146" s="211"/>
      <c r="AQ146" s="211"/>
      <c r="AR146" s="211"/>
      <c r="AS146" s="211"/>
      <c r="AT146" s="211"/>
      <c r="AU146" s="211"/>
      <c r="AV146" s="211"/>
      <c r="AW146" s="211"/>
      <c r="AX146" s="211"/>
      <c r="AY146" s="211"/>
      <c r="AZ146" s="211"/>
      <c r="BA146" s="211"/>
      <c r="BB146" s="211"/>
      <c r="BC146" s="211"/>
      <c r="BD146" s="211"/>
      <c r="BE146" s="211"/>
      <c r="BF146" s="211"/>
      <c r="BG146" s="211"/>
      <c r="BH146" s="211"/>
    </row>
    <row r="147" spans="1:60" outlineLevel="1" x14ac:dyDescent="0.25">
      <c r="A147" s="212">
        <v>122</v>
      </c>
      <c r="B147" s="219" t="s">
        <v>366</v>
      </c>
      <c r="C147" s="262" t="s">
        <v>367</v>
      </c>
      <c r="D147" s="221" t="s">
        <v>124</v>
      </c>
      <c r="E147" s="226">
        <v>1</v>
      </c>
      <c r="F147" s="229">
        <f>H147+J147</f>
        <v>0</v>
      </c>
      <c r="G147" s="230">
        <f>ROUND(E147*F147,2)</f>
        <v>0</v>
      </c>
      <c r="H147" s="230"/>
      <c r="I147" s="230">
        <f>ROUND(E147*H147,2)</f>
        <v>0</v>
      </c>
      <c r="J147" s="230"/>
      <c r="K147" s="230">
        <f>ROUND(E147*J147,2)</f>
        <v>0</v>
      </c>
      <c r="L147" s="230">
        <v>0</v>
      </c>
      <c r="M147" s="230">
        <f>G147*(1+L147/100)</f>
        <v>0</v>
      </c>
      <c r="N147" s="221">
        <v>0</v>
      </c>
      <c r="O147" s="221">
        <f>ROUND(E147*N147,5)</f>
        <v>0</v>
      </c>
      <c r="P147" s="221">
        <v>0</v>
      </c>
      <c r="Q147" s="221">
        <f>ROUND(E147*P147,5)</f>
        <v>0</v>
      </c>
      <c r="R147" s="221"/>
      <c r="S147" s="221"/>
      <c r="T147" s="222">
        <v>0</v>
      </c>
      <c r="U147" s="221">
        <f>ROUND(E147*T147,2)</f>
        <v>0</v>
      </c>
      <c r="V147" s="211"/>
      <c r="W147" s="211"/>
      <c r="X147" s="211"/>
      <c r="Y147" s="211"/>
      <c r="Z147" s="211"/>
      <c r="AA147" s="211"/>
      <c r="AB147" s="211"/>
      <c r="AC147" s="211"/>
      <c r="AD147" s="211"/>
      <c r="AE147" s="211" t="s">
        <v>118</v>
      </c>
      <c r="AF147" s="211"/>
      <c r="AG147" s="211"/>
      <c r="AH147" s="211"/>
      <c r="AI147" s="211"/>
      <c r="AJ147" s="211"/>
      <c r="AK147" s="211"/>
      <c r="AL147" s="211"/>
      <c r="AM147" s="211"/>
      <c r="AN147" s="211"/>
      <c r="AO147" s="211"/>
      <c r="AP147" s="211"/>
      <c r="AQ147" s="211"/>
      <c r="AR147" s="211"/>
      <c r="AS147" s="211"/>
      <c r="AT147" s="211"/>
      <c r="AU147" s="211"/>
      <c r="AV147" s="211"/>
      <c r="AW147" s="211"/>
      <c r="AX147" s="211"/>
      <c r="AY147" s="211"/>
      <c r="AZ147" s="211"/>
      <c r="BA147" s="211"/>
      <c r="BB147" s="211"/>
      <c r="BC147" s="211"/>
      <c r="BD147" s="211"/>
      <c r="BE147" s="211"/>
      <c r="BF147" s="211"/>
      <c r="BG147" s="211"/>
      <c r="BH147" s="211"/>
    </row>
    <row r="148" spans="1:60" outlineLevel="1" x14ac:dyDescent="0.25">
      <c r="A148" s="212">
        <v>123</v>
      </c>
      <c r="B148" s="219" t="s">
        <v>368</v>
      </c>
      <c r="C148" s="262" t="s">
        <v>369</v>
      </c>
      <c r="D148" s="221" t="s">
        <v>174</v>
      </c>
      <c r="E148" s="226">
        <v>1</v>
      </c>
      <c r="F148" s="229">
        <f>H148+J148</f>
        <v>0</v>
      </c>
      <c r="G148" s="230">
        <f>ROUND(E148*F148,2)</f>
        <v>0</v>
      </c>
      <c r="H148" s="230"/>
      <c r="I148" s="230">
        <f>ROUND(E148*H148,2)</f>
        <v>0</v>
      </c>
      <c r="J148" s="230"/>
      <c r="K148" s="230">
        <f>ROUND(E148*J148,2)</f>
        <v>0</v>
      </c>
      <c r="L148" s="230">
        <v>0</v>
      </c>
      <c r="M148" s="230">
        <f>G148*(1+L148/100)</f>
        <v>0</v>
      </c>
      <c r="N148" s="221">
        <v>0</v>
      </c>
      <c r="O148" s="221">
        <f>ROUND(E148*N148,5)</f>
        <v>0</v>
      </c>
      <c r="P148" s="221">
        <v>0</v>
      </c>
      <c r="Q148" s="221">
        <f>ROUND(E148*P148,5)</f>
        <v>0</v>
      </c>
      <c r="R148" s="221"/>
      <c r="S148" s="221"/>
      <c r="T148" s="222">
        <v>0</v>
      </c>
      <c r="U148" s="221">
        <f>ROUND(E148*T148,2)</f>
        <v>0</v>
      </c>
      <c r="V148" s="211"/>
      <c r="W148" s="211"/>
      <c r="X148" s="211"/>
      <c r="Y148" s="211"/>
      <c r="Z148" s="211"/>
      <c r="AA148" s="211"/>
      <c r="AB148" s="211"/>
      <c r="AC148" s="211"/>
      <c r="AD148" s="211"/>
      <c r="AE148" s="211" t="s">
        <v>118</v>
      </c>
      <c r="AF148" s="211"/>
      <c r="AG148" s="211"/>
      <c r="AH148" s="211"/>
      <c r="AI148" s="211"/>
      <c r="AJ148" s="211"/>
      <c r="AK148" s="211"/>
      <c r="AL148" s="211"/>
      <c r="AM148" s="211"/>
      <c r="AN148" s="211"/>
      <c r="AO148" s="211"/>
      <c r="AP148" s="211"/>
      <c r="AQ148" s="211"/>
      <c r="AR148" s="211"/>
      <c r="AS148" s="211"/>
      <c r="AT148" s="211"/>
      <c r="AU148" s="211"/>
      <c r="AV148" s="211"/>
      <c r="AW148" s="211"/>
      <c r="AX148" s="211"/>
      <c r="AY148" s="211"/>
      <c r="AZ148" s="211"/>
      <c r="BA148" s="211"/>
      <c r="BB148" s="211"/>
      <c r="BC148" s="211"/>
      <c r="BD148" s="211"/>
      <c r="BE148" s="211"/>
      <c r="BF148" s="211"/>
      <c r="BG148" s="211"/>
      <c r="BH148" s="211"/>
    </row>
    <row r="149" spans="1:60" outlineLevel="1" x14ac:dyDescent="0.25">
      <c r="A149" s="241">
        <v>124</v>
      </c>
      <c r="B149" s="242" t="s">
        <v>370</v>
      </c>
      <c r="C149" s="265" t="s">
        <v>371</v>
      </c>
      <c r="D149" s="243" t="s">
        <v>124</v>
      </c>
      <c r="E149" s="244">
        <v>1</v>
      </c>
      <c r="F149" s="245">
        <f>H149+J149</f>
        <v>0</v>
      </c>
      <c r="G149" s="246">
        <f>ROUND(E149*F149,2)</f>
        <v>0</v>
      </c>
      <c r="H149" s="246"/>
      <c r="I149" s="246">
        <f>ROUND(E149*H149,2)</f>
        <v>0</v>
      </c>
      <c r="J149" s="246"/>
      <c r="K149" s="246">
        <f>ROUND(E149*J149,2)</f>
        <v>0</v>
      </c>
      <c r="L149" s="246">
        <v>0</v>
      </c>
      <c r="M149" s="246">
        <f>G149*(1+L149/100)</f>
        <v>0</v>
      </c>
      <c r="N149" s="243">
        <v>0</v>
      </c>
      <c r="O149" s="243">
        <f>ROUND(E149*N149,5)</f>
        <v>0</v>
      </c>
      <c r="P149" s="243">
        <v>0</v>
      </c>
      <c r="Q149" s="243">
        <f>ROUND(E149*P149,5)</f>
        <v>0</v>
      </c>
      <c r="R149" s="243"/>
      <c r="S149" s="243"/>
      <c r="T149" s="247">
        <v>0</v>
      </c>
      <c r="U149" s="243">
        <f>ROUND(E149*T149,2)</f>
        <v>0</v>
      </c>
      <c r="V149" s="211"/>
      <c r="W149" s="211"/>
      <c r="X149" s="211"/>
      <c r="Y149" s="211"/>
      <c r="Z149" s="211"/>
      <c r="AA149" s="211"/>
      <c r="AB149" s="211"/>
      <c r="AC149" s="211"/>
      <c r="AD149" s="211"/>
      <c r="AE149" s="211" t="s">
        <v>118</v>
      </c>
      <c r="AF149" s="211"/>
      <c r="AG149" s="211"/>
      <c r="AH149" s="211"/>
      <c r="AI149" s="211"/>
      <c r="AJ149" s="211"/>
      <c r="AK149" s="211"/>
      <c r="AL149" s="211"/>
      <c r="AM149" s="211"/>
      <c r="AN149" s="211"/>
      <c r="AO149" s="211"/>
      <c r="AP149" s="211"/>
      <c r="AQ149" s="211"/>
      <c r="AR149" s="211"/>
      <c r="AS149" s="211"/>
      <c r="AT149" s="211"/>
      <c r="AU149" s="211"/>
      <c r="AV149" s="211"/>
      <c r="AW149" s="211"/>
      <c r="AX149" s="211"/>
      <c r="AY149" s="211"/>
      <c r="AZ149" s="211"/>
      <c r="BA149" s="211"/>
      <c r="BB149" s="211"/>
      <c r="BC149" s="211"/>
      <c r="BD149" s="211"/>
      <c r="BE149" s="211"/>
      <c r="BF149" s="211"/>
      <c r="BG149" s="211"/>
      <c r="BH149" s="211"/>
    </row>
    <row r="150" spans="1:60" x14ac:dyDescent="0.25">
      <c r="A150" s="6"/>
      <c r="B150" s="7" t="s">
        <v>372</v>
      </c>
      <c r="C150" s="266" t="s">
        <v>372</v>
      </c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AC150">
        <v>15</v>
      </c>
      <c r="AD150">
        <v>21</v>
      </c>
    </row>
    <row r="151" spans="1:60" x14ac:dyDescent="0.25">
      <c r="A151" s="248"/>
      <c r="B151" s="249" t="s">
        <v>28</v>
      </c>
      <c r="C151" s="267" t="s">
        <v>372</v>
      </c>
      <c r="D151" s="250"/>
      <c r="E151" s="250"/>
      <c r="F151" s="250"/>
      <c r="G151" s="261">
        <f>G8+G10+G13+G15+G17+G21+G39+G41+G70+G90+G105+G131+G134+G137+G140</f>
        <v>0</v>
      </c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AC151">
        <f>SUMIF(L7:L149,AC150,G7:G149)</f>
        <v>0</v>
      </c>
      <c r="AD151">
        <f>SUMIF(L7:L149,AD150,G7:G149)</f>
        <v>0</v>
      </c>
      <c r="AE151" t="s">
        <v>373</v>
      </c>
    </row>
    <row r="152" spans="1:60" x14ac:dyDescent="0.25">
      <c r="A152" s="6"/>
      <c r="B152" s="7" t="s">
        <v>372</v>
      </c>
      <c r="C152" s="266" t="s">
        <v>372</v>
      </c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</row>
    <row r="153" spans="1:60" x14ac:dyDescent="0.25">
      <c r="A153" s="6"/>
      <c r="B153" s="7" t="s">
        <v>372</v>
      </c>
      <c r="C153" s="266" t="s">
        <v>372</v>
      </c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</row>
    <row r="154" spans="1:60" x14ac:dyDescent="0.25">
      <c r="A154" s="251" t="s">
        <v>374</v>
      </c>
      <c r="B154" s="251"/>
      <c r="C154" s="268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</row>
    <row r="155" spans="1:60" x14ac:dyDescent="0.25">
      <c r="A155" s="252"/>
      <c r="B155" s="253"/>
      <c r="C155" s="269"/>
      <c r="D155" s="253"/>
      <c r="E155" s="253"/>
      <c r="F155" s="253"/>
      <c r="G155" s="254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AE155" t="s">
        <v>375</v>
      </c>
    </row>
    <row r="156" spans="1:60" x14ac:dyDescent="0.25">
      <c r="A156" s="255"/>
      <c r="B156" s="256"/>
      <c r="C156" s="270"/>
      <c r="D156" s="256"/>
      <c r="E156" s="256"/>
      <c r="F156" s="256"/>
      <c r="G156" s="257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</row>
    <row r="157" spans="1:60" x14ac:dyDescent="0.25">
      <c r="A157" s="255"/>
      <c r="B157" s="256"/>
      <c r="C157" s="270"/>
      <c r="D157" s="256"/>
      <c r="E157" s="256"/>
      <c r="F157" s="256"/>
      <c r="G157" s="257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</row>
    <row r="158" spans="1:60" x14ac:dyDescent="0.25">
      <c r="A158" s="255"/>
      <c r="B158" s="256"/>
      <c r="C158" s="270"/>
      <c r="D158" s="256"/>
      <c r="E158" s="256"/>
      <c r="F158" s="256"/>
      <c r="G158" s="257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</row>
    <row r="159" spans="1:60" x14ac:dyDescent="0.25">
      <c r="A159" s="258"/>
      <c r="B159" s="259"/>
      <c r="C159" s="271"/>
      <c r="D159" s="259"/>
      <c r="E159" s="259"/>
      <c r="F159" s="259"/>
      <c r="G159" s="260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</row>
    <row r="160" spans="1:60" x14ac:dyDescent="0.25">
      <c r="A160" s="6"/>
      <c r="B160" s="7" t="s">
        <v>372</v>
      </c>
      <c r="C160" s="266" t="s">
        <v>372</v>
      </c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</row>
    <row r="161" spans="3:31" x14ac:dyDescent="0.25">
      <c r="C161" s="272"/>
      <c r="AE161" t="s">
        <v>376</v>
      </c>
    </row>
  </sheetData>
  <mergeCells count="9">
    <mergeCell ref="C29:G29"/>
    <mergeCell ref="A154:C154"/>
    <mergeCell ref="A155:G159"/>
    <mergeCell ref="A1:G1"/>
    <mergeCell ref="C2:G2"/>
    <mergeCell ref="C3:G3"/>
    <mergeCell ref="C4:G4"/>
    <mergeCell ref="C23:G23"/>
    <mergeCell ref="C26:G26"/>
  </mergeCells>
  <pageMargins left="0.39370078740157499" right="0.19685039370078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</dc:creator>
  <cp:lastModifiedBy>Jakub</cp:lastModifiedBy>
  <cp:lastPrinted>2014-02-28T09:52:57Z</cp:lastPrinted>
  <dcterms:created xsi:type="dcterms:W3CDTF">2009-04-08T07:15:50Z</dcterms:created>
  <dcterms:modified xsi:type="dcterms:W3CDTF">2022-07-22T06:43:26Z</dcterms:modified>
</cp:coreProperties>
</file>